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tabRatio="57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<sst xmlns="http://schemas.openxmlformats.org/spreadsheetml/2006/main" count="117" uniqueCount="50">
  <si>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</si>
  <si>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</si>
  <si>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</si>
  <si>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</si>
  <si>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</si>
  <si>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</si>
  <si>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</si>
  <si>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</si>
  <si>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</si>
  <si>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</si>
  <si>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</si>
  <si>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</si>
  <si>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</si>
  <si>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</si>
  <si>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</si>
  <si>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</si>
  <si>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</si>
  <si>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</si>
  <si>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</si>
  <si>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</si>
  <si>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</si>
  <si>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</si>
  <si>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</si>
  <si>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</si>
  <si>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</si>
  <si>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</si>
  <si>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</si>
  <si>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</si>
  <si>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</si>
  <si>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</si>
  <si>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Trade Type</t>
  </si>
  <si>
    <t>Other Bond Trades</t>
  </si>
  <si>
    <t>New Issue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</si>
  <si>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</si>
  <si>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</si>
  <si>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</si>
  <si>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</si>
  <si>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</si>
  <si>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</si>
  <si>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</si>
  <si>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</si>
  <si>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</si>
  <si>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</si>
  <si>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</si>
  <si>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</si>
  <si>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</si>
  <si>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(September 2000)</t>
  </si>
  <si>
    <t>Average Size of Trade by Trade Type</t>
  </si>
  <si>
    <t>Market Share by Security Type</t>
  </si>
  <si>
    <t>CUSIPs, Trades and Par Value by Security Type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</si>
</sst>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</numFmts>
  <fonts count="13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0" fillId="0" borderId="0" xfId="21">
      <alignment/>
      <protection/>
    </xf>
    <xf numFmtId="0" fontId="2" fillId="0" borderId="0" xfId="21" applyFont="1">
      <alignment/>
      <protection/>
    </xf>
    <xf numFmtId="0" fontId="10" fillId="0" borderId="2" xfId="21" applyBorder="1">
      <alignment/>
      <protection/>
    </xf>
    <xf numFmtId="0" fontId="10" fillId="0" borderId="3" xfId="21" applyBorder="1">
      <alignment/>
      <protection/>
    </xf>
    <xf numFmtId="0" fontId="10" fillId="0" borderId="4" xfId="21" applyBorder="1">
      <alignment/>
      <protection/>
    </xf>
    <xf numFmtId="0" fontId="10" fillId="0" borderId="5" xfId="21" applyBorder="1">
      <alignment/>
      <protection/>
    </xf>
    <xf numFmtId="0" fontId="10" fillId="0" borderId="6" xfId="21" applyBorder="1">
      <alignment/>
      <protection/>
    </xf>
    <xf numFmtId="0" fontId="10" fillId="0" borderId="7" xfId="21" applyBorder="1">
      <alignment/>
      <protection/>
    </xf>
    <xf numFmtId="0" fontId="10" fillId="0" borderId="8" xfId="21" applyBorder="1">
      <alignment/>
      <protection/>
    </xf>
    <xf numFmtId="0" fontId="10" fillId="0" borderId="9" xfId="21" applyBorder="1">
      <alignment/>
      <protection/>
    </xf>
    <xf numFmtId="0" fontId="10" fillId="0" borderId="10" xfId="21" applyBorder="1">
      <alignment/>
      <protection/>
    </xf>
    <xf numFmtId="0" fontId="10" fillId="0" borderId="1" xfId="21" applyBorder="1">
      <alignment/>
      <protection/>
    </xf>
    <xf numFmtId="0" fontId="10" fillId="0" borderId="11" xfId="21" applyBorder="1">
      <alignment/>
      <protection/>
    </xf>
    <xf numFmtId="0" fontId="10" fillId="0" borderId="12" xfId="21" applyBorder="1">
      <alignment/>
      <protection/>
    </xf>
    <xf numFmtId="0" fontId="10" fillId="0" borderId="13" xfId="21" applyBorder="1">
      <alignment/>
      <protection/>
    </xf>
    <xf numFmtId="0" fontId="10" fillId="0" borderId="14" xfId="21" applyBorder="1">
      <alignment/>
      <protection/>
    </xf>
    <xf numFmtId="0" fontId="10" fillId="0" borderId="15" xfId="21" applyBorder="1">
      <alignment/>
      <protection/>
    </xf>
    <xf numFmtId="0" fontId="10" fillId="0" borderId="16" xfId="21" applyBorder="1">
      <alignment/>
      <protection/>
    </xf>
    <xf numFmtId="0" fontId="10" fillId="0" borderId="17" xfId="21" applyBorder="1">
      <alignment/>
      <protection/>
    </xf>
    <xf numFmtId="0" fontId="10" fillId="0" borderId="18" xfId="21" applyBorder="1">
      <alignment/>
      <protection/>
    </xf>
    <xf numFmtId="0" fontId="10" fillId="0" borderId="19" xfId="21" applyBorder="1">
      <alignment/>
      <protection/>
    </xf>
    <xf numFmtId="0" fontId="11" fillId="0" borderId="0" xfId="20" applyFont="1" applyAlignment="1">
      <alignment/>
    </xf>
    <xf numFmtId="0" fontId="11" fillId="0" borderId="0" xfId="20" applyAlignment="1">
      <alignment/>
    </xf>
    <xf numFmtId="0" fontId="10" fillId="0" borderId="20" xfId="21" applyFont="1" applyBorder="1">
      <alignment/>
      <protection/>
    </xf>
    <xf numFmtId="0" fontId="10" fillId="0" borderId="6" xfId="21" applyFont="1" applyBorder="1">
      <alignment/>
      <protection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453,266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025"/>
          <c:y val="0.2905"/>
          <c:w val="0.7395"/>
          <c:h val="0.41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387527</c:v>
                </c:pt>
                <c:pt idx="1">
                  <c:v>65739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  492,676 </a:t>
            </a:r>
          </a:p>
        </c:rich>
      </c:tx>
      <c:layout>
        <c:manualLayout>
          <c:xMode val="factor"/>
          <c:yMode val="factor"/>
          <c:x val="-0.029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"/>
          <c:w val="0.582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Bond
453,266
92.0%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Note
4,001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Note
450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Variable
887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Variable
31,404
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CP
1,181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Other
1,487
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453266</c:v>
                </c:pt>
                <c:pt idx="1">
                  <c:v>4001</c:v>
                </c:pt>
                <c:pt idx="2">
                  <c:v>450</c:v>
                </c:pt>
                <c:pt idx="3">
                  <c:v>887</c:v>
                </c:pt>
                <c:pt idx="4">
                  <c:v>31404</c:v>
                </c:pt>
                <c:pt idx="5">
                  <c:v>1181</c:v>
                </c:pt>
                <c:pt idx="6">
                  <c:v>1487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$182,904,365,567  </a:t>
            </a:r>
          </a:p>
        </c:rich>
      </c:tx>
      <c:layout>
        <c:manualLayout>
          <c:xMode val="factor"/>
          <c:yMode val="factor"/>
          <c:x val="-0.029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25"/>
          <c:y val="0.17525"/>
          <c:w val="0.584"/>
          <c:h val="0.61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Bond
$76,000,525,710
36.9%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Note
$4,913,081,691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Note
$821,974,365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Variable
$639,176,090
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Variable
$109,620,643,017
53.2%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CP
$10,040,361,667
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Other
$4,194,696,027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76000525710</c:v>
                </c:pt>
                <c:pt idx="1">
                  <c:v>4913081691</c:v>
                </c:pt>
                <c:pt idx="2">
                  <c:v>821974365</c:v>
                </c:pt>
                <c:pt idx="3">
                  <c:v>639176090</c:v>
                </c:pt>
                <c:pt idx="4">
                  <c:v>109620643017</c:v>
                </c:pt>
                <c:pt idx="5">
                  <c:v>10040361667</c:v>
                </c:pt>
                <c:pt idx="6">
                  <c:v>4194696027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 $76.00 Billion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55021757444</c:v>
                </c:pt>
                <c:pt idx="1">
                  <c:v>20978768266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4625"/>
          <c:w val="0.866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453,266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96,347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356,919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251,840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105,079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167673</c:v>
                </c:pt>
                <c:pt idx="1">
                  <c:v>232593</c:v>
                </c:pt>
                <c:pt idx="2">
                  <c:v>150149</c:v>
                </c:pt>
                <c:pt idx="3">
                  <c:v>126991</c:v>
                </c:pt>
                <c:pt idx="4">
                  <c:v>205650</c:v>
                </c:pt>
              </c:numCache>
            </c:numRef>
          </c:val>
        </c:ser>
        <c:axId val="3882485"/>
        <c:axId val="34942366"/>
      </c:barChart>
      <c:catAx>
        <c:axId val="388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942366"/>
        <c:crosses val="autoZero"/>
        <c:auto val="1"/>
        <c:lblOffset val="100"/>
        <c:noMultiLvlLbl val="0"/>
      </c:catAx>
      <c:valAx>
        <c:axId val="3494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82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47"/>
          <c:w val="0.8665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1,181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0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1,181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1,018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163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8501576</c:v>
                </c:pt>
                <c:pt idx="1">
                  <c:v>0</c:v>
                </c:pt>
                <c:pt idx="2">
                  <c:v>8501576</c:v>
                </c:pt>
                <c:pt idx="3">
                  <c:v>8448328</c:v>
                </c:pt>
                <c:pt idx="4">
                  <c:v>8834135</c:v>
                </c:pt>
              </c:numCache>
            </c:numRef>
          </c:val>
        </c:ser>
        <c:axId val="46045839"/>
        <c:axId val="11759368"/>
      </c:barChart>
      <c:catAx>
        <c:axId val="4604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759368"/>
        <c:crosses val="autoZero"/>
        <c:auto val="1"/>
        <c:lblOffset val="100"/>
        <c:noMultiLvlLbl val="0"/>
      </c:catAx>
      <c:valAx>
        <c:axId val="1175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04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4,001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663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3,338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2,729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609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1227963</c:v>
                </c:pt>
                <c:pt idx="1">
                  <c:v>647849</c:v>
                </c:pt>
                <c:pt idx="2">
                  <c:v>1343187</c:v>
                </c:pt>
                <c:pt idx="3">
                  <c:v>1192661</c:v>
                </c:pt>
                <c:pt idx="4">
                  <c:v>2017712</c:v>
                </c:pt>
              </c:numCache>
            </c:numRef>
          </c:val>
        </c:ser>
        <c:axId val="38725449"/>
        <c:axId val="12984722"/>
      </c:barChart>
      <c:catAx>
        <c:axId val="387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984722"/>
        <c:crosses val="autoZero"/>
        <c:auto val="1"/>
        <c:lblOffset val="100"/>
        <c:noMultiLvlLbl val="0"/>
      </c:catAx>
      <c:valAx>
        <c:axId val="12984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725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450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58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392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325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67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('Trades by Sec Type Data'!$H$7,'Trades by Sec Type Data'!$H$15,'Trades by Sec Type Data'!$H$26,'Trades by Sec Type Data'!$H$37,'Trades by Sec Type Data'!$H$48)</c:f>
              <c:strCache>
                <c:ptCount val="5"/>
                <c:pt idx="0">
                  <c:v>$1,826,610 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1826610</c:v>
                </c:pt>
                <c:pt idx="1">
                  <c:v>462190</c:v>
                </c:pt>
                <c:pt idx="2">
                  <c:v>2028488</c:v>
                </c:pt>
                <c:pt idx="3">
                  <c:v>1930044</c:v>
                </c:pt>
                <c:pt idx="4">
                  <c:v>2506015</c:v>
                </c:pt>
              </c:numCache>
            </c:numRef>
          </c:val>
        </c:ser>
        <c:axId val="49753635"/>
        <c:axId val="45129532"/>
      </c:barChart>
      <c:catAx>
        <c:axId val="49753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129532"/>
        <c:crosses val="autoZero"/>
        <c:auto val="1"/>
        <c:lblOffset val="100"/>
        <c:noMultiLvlLbl val="0"/>
      </c:catAx>
      <c:valAx>
        <c:axId val="45129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753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887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145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742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564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178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720604</c:v>
                </c:pt>
                <c:pt idx="1">
                  <c:v>240234</c:v>
                </c:pt>
                <c:pt idx="2">
                  <c:v>814477</c:v>
                </c:pt>
                <c:pt idx="3">
                  <c:v>652059</c:v>
                </c:pt>
                <c:pt idx="4">
                  <c:v>1329104</c:v>
                </c:pt>
              </c:numCache>
            </c:numRef>
          </c:val>
        </c:ser>
        <c:axId val="3512605"/>
        <c:axId val="31613446"/>
      </c:barChart>
      <c:catAx>
        <c:axId val="3512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613446"/>
        <c:crosses val="autoZero"/>
        <c:auto val="1"/>
        <c:lblOffset val="100"/>
        <c:noMultiLvlLbl val="0"/>
      </c:catAx>
      <c:valAx>
        <c:axId val="3161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12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31,404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478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30,926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16,359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Times New Roman"/>
                        <a:ea typeface="Times New Roman"/>
                        <a:cs typeface="Times New Roman"/>
                      </a:rPr>
                      <a:t>14,567 trades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3490659</c:v>
                </c:pt>
                <c:pt idx="1">
                  <c:v>864119</c:v>
                </c:pt>
                <c:pt idx="2">
                  <c:v>3531255</c:v>
                </c:pt>
                <c:pt idx="3">
                  <c:v>3619320</c:v>
                </c:pt>
                <c:pt idx="4">
                  <c:v>3432356</c:v>
                </c:pt>
              </c:numCache>
            </c:numRef>
          </c:val>
        </c:ser>
        <c:axId val="16085559"/>
        <c:axId val="10552304"/>
      </c:barChart>
      <c:catAx>
        <c:axId val="16085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085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91,938  </a:t>
            </a:r>
          </a:p>
        </c:rich>
      </c:tx>
      <c:layout>
        <c:manualLayout>
          <c:xMode val="factor"/>
          <c:yMode val="factor"/>
          <c:x val="-0.029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055"/>
          <c:y val="0.20575"/>
          <c:w val="0.5365"/>
          <c:h val="0.54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Bond
84,955
92.4%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Note
1,011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Note
140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Long Variable
151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Short Variable
4,318
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CP
799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Other
564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84955</c:v>
                </c:pt>
                <c:pt idx="1">
                  <c:v>1011</c:v>
                </c:pt>
                <c:pt idx="2">
                  <c:v>140</c:v>
                </c:pt>
                <c:pt idx="3">
                  <c:v>151</c:v>
                </c:pt>
                <c:pt idx="4">
                  <c:v>4318</c:v>
                </c:pt>
                <c:pt idx="5">
                  <c:v>799</c:v>
                </c:pt>
                <c:pt idx="6">
                  <c:v>564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561975</xdr:colOff>
      <xdr:row>59</xdr:row>
      <xdr:rowOff>47625</xdr:rowOff>
    </xdr:to>
    <xdr:graphicFrame>
      <xdr:nvGraphicFramePr>
        <xdr:cNvPr id="3" name="Chart 4"/>
        <xdr:cNvGraphicFramePr/>
      </xdr:nvGraphicFramePr>
      <xdr:xfrm>
        <a:off x="0" y="6715125"/>
        <a:ext cx="604837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2" sqref="A2:J2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2" sqref="A2:E2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46</v>
      </c>
      <c r="B2" s="55"/>
      <c r="C2" s="55"/>
      <c r="D2" s="55"/>
      <c r="E2" s="55"/>
    </row>
    <row r="5" spans="1:6" s="9" customFormat="1" ht="25.5">
      <c r="A5" s="27" t="s">
        <v>30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31</v>
      </c>
      <c r="B6" s="6">
        <v>387527</v>
      </c>
      <c r="C6" s="7">
        <f>B6/B$9</f>
        <v>0.8549659581790825</v>
      </c>
      <c r="D6" s="14">
        <v>55021757444</v>
      </c>
      <c r="E6" s="7">
        <f>D6/D$9</f>
        <v>0.7239654848434863</v>
      </c>
    </row>
    <row r="7" spans="1:5" ht="12.75">
      <c r="A7" s="1" t="s">
        <v>32</v>
      </c>
      <c r="B7" s="6">
        <v>65739</v>
      </c>
      <c r="C7" s="7">
        <f>B7/B$9</f>
        <v>0.14503404182091753</v>
      </c>
      <c r="D7" s="14">
        <v>20978768266</v>
      </c>
      <c r="E7" s="7">
        <f>D7/D$9</f>
        <v>0.27603451515651367</v>
      </c>
    </row>
    <row r="9" spans="1:5" ht="12.75">
      <c r="A9" s="9" t="s">
        <v>12</v>
      </c>
      <c r="B9" s="10">
        <f>SUM(B6:B7)</f>
        <v>453266</v>
      </c>
      <c r="C9" s="29">
        <f>SUM(C6:C7)</f>
        <v>1</v>
      </c>
      <c r="D9" s="15">
        <f>SUM(D6:D7)</f>
        <v>76000525710</v>
      </c>
      <c r="E9" s="29">
        <f>SUM(E6:E7)</f>
        <v>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B3" sqref="B3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12" width="9.33203125" style="1" customWidth="1"/>
    <col min="13" max="13" width="16.83203125" style="1" customWidth="1"/>
    <col min="14" max="16384" width="9.33203125" style="1" customWidth="1"/>
  </cols>
  <sheetData>
    <row r="1" spans="1:8" ht="15.75">
      <c r="A1" s="55" t="s">
        <v>49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46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5" ht="12.75">
      <c r="A5" s="52" t="s">
        <v>5</v>
      </c>
      <c r="B5" s="6">
        <v>84955</v>
      </c>
      <c r="C5" s="7">
        <f>B5/B$13</f>
        <v>0.9240466401270422</v>
      </c>
      <c r="D5" s="6">
        <v>453266</v>
      </c>
      <c r="E5" s="7">
        <f>D5/D$13</f>
        <v>0.920008281304549</v>
      </c>
      <c r="F5" s="14">
        <v>76000525710</v>
      </c>
      <c r="G5" s="7">
        <f>F5/F$13</f>
        <v>0.3685223135229028</v>
      </c>
      <c r="H5" s="14">
        <f>IF(F5=0,"-",+F5/D5)</f>
        <v>167673.12286824954</v>
      </c>
      <c r="I5" s="25"/>
      <c r="O5" s="24"/>
    </row>
    <row r="6" spans="1:15" ht="12.75">
      <c r="A6" s="52" t="s">
        <v>6</v>
      </c>
      <c r="B6" s="6">
        <v>1011</v>
      </c>
      <c r="C6" s="7">
        <f aca="true" t="shared" si="0" ref="C6:C11">B6/B$13</f>
        <v>0.010996541147294916</v>
      </c>
      <c r="D6" s="6">
        <v>4001</v>
      </c>
      <c r="E6" s="7">
        <f aca="true" t="shared" si="1" ref="E6:E11">D6/D$13</f>
        <v>0.00812095575997207</v>
      </c>
      <c r="F6" s="14">
        <v>4913081691</v>
      </c>
      <c r="G6" s="7">
        <f aca="true" t="shared" si="2" ref="G6:G11">F6/F$13</f>
        <v>0.02382325930485114</v>
      </c>
      <c r="H6" s="14">
        <f>IF(F6=0,"-",+F6/D6)</f>
        <v>1227963.431892027</v>
      </c>
      <c r="O6" s="24"/>
    </row>
    <row r="7" spans="1:15" ht="12.75">
      <c r="A7" s="52" t="s">
        <v>7</v>
      </c>
      <c r="B7" s="6">
        <v>140</v>
      </c>
      <c r="C7" s="7">
        <f t="shared" si="0"/>
        <v>0.0015227653418608193</v>
      </c>
      <c r="D7" s="6">
        <v>450</v>
      </c>
      <c r="E7" s="7">
        <f t="shared" si="1"/>
        <v>0.0009133791782023074</v>
      </c>
      <c r="F7" s="14">
        <v>821974365</v>
      </c>
      <c r="G7" s="7">
        <f t="shared" si="2"/>
        <v>0.003985707885787189</v>
      </c>
      <c r="H7" s="14">
        <f>IF(F7=0,"-",+F7/D7)</f>
        <v>1826609.7</v>
      </c>
      <c r="O7" s="24"/>
    </row>
    <row r="8" spans="1:15" ht="12.75">
      <c r="A8" s="52" t="s">
        <v>8</v>
      </c>
      <c r="B8" s="6">
        <v>151</v>
      </c>
      <c r="C8" s="7">
        <f t="shared" si="0"/>
        <v>0.0016424111901498836</v>
      </c>
      <c r="D8" s="6">
        <v>887</v>
      </c>
      <c r="E8" s="7">
        <f t="shared" si="1"/>
        <v>0.0018003718468121038</v>
      </c>
      <c r="F8" s="14">
        <v>639176090</v>
      </c>
      <c r="G8" s="7">
        <f t="shared" si="2"/>
        <v>0.0030993292379861773</v>
      </c>
      <c r="H8" s="14">
        <f>IF(F8=0,"-",+F8/D8)</f>
        <v>720604.3855693348</v>
      </c>
      <c r="O8" s="24"/>
    </row>
    <row r="9" spans="1:15" ht="12.75">
      <c r="A9" s="52" t="s">
        <v>9</v>
      </c>
      <c r="B9" s="6">
        <v>4318</v>
      </c>
      <c r="C9" s="7">
        <f t="shared" si="0"/>
        <v>0.04696643390110727</v>
      </c>
      <c r="D9" s="6">
        <v>31404</v>
      </c>
      <c r="E9" s="7">
        <f t="shared" si="1"/>
        <v>0.06374168824947836</v>
      </c>
      <c r="F9" s="14">
        <v>109620643017</v>
      </c>
      <c r="G9" s="7">
        <f t="shared" si="2"/>
        <v>0.5315443886354281</v>
      </c>
      <c r="H9" s="14">
        <f>IF(F9=0,"-",+F9/D9)</f>
        <v>3490658.610909438</v>
      </c>
      <c r="O9" s="24"/>
    </row>
    <row r="10" spans="1:15" ht="12.75">
      <c r="A10" s="52" t="s">
        <v>10</v>
      </c>
      <c r="B10" s="6">
        <v>799</v>
      </c>
      <c r="C10" s="7">
        <f t="shared" si="0"/>
        <v>0.008690639343905675</v>
      </c>
      <c r="D10" s="6">
        <v>1181</v>
      </c>
      <c r="E10" s="7">
        <f t="shared" si="1"/>
        <v>0.0023971129099042776</v>
      </c>
      <c r="F10" s="14">
        <v>10040361667</v>
      </c>
      <c r="G10" s="7">
        <f t="shared" si="2"/>
        <v>0.04868515415601471</v>
      </c>
      <c r="H10" s="14">
        <f>IF(F10=0,"-",+F10/D10)</f>
        <v>8501576.34801016</v>
      </c>
      <c r="O10" s="24"/>
    </row>
    <row r="11" spans="1:15" ht="12.75">
      <c r="A11" s="52" t="s">
        <v>11</v>
      </c>
      <c r="B11" s="6">
        <v>564</v>
      </c>
      <c r="C11" s="7">
        <f t="shared" si="0"/>
        <v>0.006134568948639301</v>
      </c>
      <c r="D11" s="6">
        <v>1487</v>
      </c>
      <c r="E11" s="7">
        <f t="shared" si="1"/>
        <v>0.003018210751081847</v>
      </c>
      <c r="F11" s="14">
        <v>4194696027</v>
      </c>
      <c r="G11" s="7">
        <f t="shared" si="2"/>
        <v>0.020339847257029836</v>
      </c>
      <c r="H11" s="14">
        <f>IF(F11=0,"-",+F11/D11)</f>
        <v>2820911.92131809</v>
      </c>
      <c r="O11" s="24"/>
    </row>
    <row r="12" spans="2:8" ht="12.75">
      <c r="B12" s="6"/>
      <c r="C12" s="8"/>
      <c r="D12" s="6"/>
      <c r="E12" s="7"/>
      <c r="F12" s="14"/>
      <c r="G12" s="7"/>
      <c r="H12" s="14"/>
    </row>
    <row r="13" spans="1:10" ht="12.75">
      <c r="A13" s="9" t="s">
        <v>12</v>
      </c>
      <c r="B13" s="10">
        <f aca="true" t="shared" si="3" ref="B13:G13">SUM(B5:B11)</f>
        <v>91938</v>
      </c>
      <c r="C13" s="11">
        <f t="shared" si="3"/>
        <v>0.9999999999999999</v>
      </c>
      <c r="D13" s="10">
        <f t="shared" si="3"/>
        <v>492676</v>
      </c>
      <c r="E13" s="12">
        <f t="shared" si="3"/>
        <v>1</v>
      </c>
      <c r="F13" s="15">
        <f t="shared" si="3"/>
        <v>206230458567</v>
      </c>
      <c r="G13" s="12">
        <f t="shared" si="3"/>
        <v>0.9999999999999999</v>
      </c>
      <c r="H13" s="15">
        <f>F13/D13</f>
        <v>418592.45948046993</v>
      </c>
      <c r="J13" s="24"/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8" ht="12.75">
      <c r="A16" s="1" t="s">
        <v>5</v>
      </c>
      <c r="B16" s="6">
        <v>33748</v>
      </c>
      <c r="C16" s="7">
        <f aca="true" t="shared" si="4" ref="C16:C22">B16/B$24</f>
        <v>0.9788270781367828</v>
      </c>
      <c r="D16" s="6">
        <v>96347</v>
      </c>
      <c r="E16" s="7">
        <f aca="true" t="shared" si="5" ref="E16:E22">D16/D$24</f>
        <v>0.9857479025987314</v>
      </c>
      <c r="F16" s="20">
        <v>22409663000</v>
      </c>
      <c r="G16" s="7">
        <f aca="true" t="shared" si="6" ref="G16:G22">F16/F$24</f>
        <v>0.9607122375787492</v>
      </c>
      <c r="H16" s="20">
        <f>IF(F16=0,"-",+F16/D16)</f>
        <v>232593.2618555845</v>
      </c>
    </row>
    <row r="17" spans="1:8" ht="12.75">
      <c r="A17" s="1" t="s">
        <v>6</v>
      </c>
      <c r="B17" s="6">
        <v>333</v>
      </c>
      <c r="C17" s="7">
        <f t="shared" si="4"/>
        <v>0.00965833284993329</v>
      </c>
      <c r="D17" s="6">
        <v>663</v>
      </c>
      <c r="E17" s="7">
        <f t="shared" si="5"/>
        <v>0.0067833026396562305</v>
      </c>
      <c r="F17" s="20">
        <v>429524000</v>
      </c>
      <c r="G17" s="7">
        <f t="shared" si="6"/>
        <v>0.018413885257166727</v>
      </c>
      <c r="H17" s="20">
        <f>IF(F17=0,"-",+F17/D17)</f>
        <v>647849.1704374057</v>
      </c>
    </row>
    <row r="18" spans="1:8" ht="12.75">
      <c r="A18" s="1" t="s">
        <v>7</v>
      </c>
      <c r="B18" s="6">
        <v>43</v>
      </c>
      <c r="C18" s="7">
        <f t="shared" si="4"/>
        <v>0.0012471721097511456</v>
      </c>
      <c r="D18" s="6">
        <v>58</v>
      </c>
      <c r="E18" s="7">
        <f t="shared" si="5"/>
        <v>0.0005934110906486598</v>
      </c>
      <c r="F18" s="20">
        <v>26807000</v>
      </c>
      <c r="G18" s="7">
        <f t="shared" si="6"/>
        <v>0.0011492280340303883</v>
      </c>
      <c r="H18" s="20">
        <f>IF(F18=0,"-",+F18/D18)</f>
        <v>462189.6551724138</v>
      </c>
    </row>
    <row r="19" spans="1:8" ht="12.75">
      <c r="A19" s="1" t="s">
        <v>8</v>
      </c>
      <c r="B19" s="6">
        <v>49</v>
      </c>
      <c r="C19" s="7">
        <f t="shared" si="4"/>
        <v>0.001421196125065259</v>
      </c>
      <c r="D19" s="6">
        <v>145</v>
      </c>
      <c r="E19" s="7">
        <f t="shared" si="5"/>
        <v>0.0014835277266216492</v>
      </c>
      <c r="F19" s="20">
        <v>34834000</v>
      </c>
      <c r="G19" s="7">
        <f t="shared" si="6"/>
        <v>0.001493349100511603</v>
      </c>
      <c r="H19" s="20">
        <f>IF(F19=0,"-",+F19/D19)</f>
        <v>240234.4827586207</v>
      </c>
    </row>
    <row r="20" spans="1:8" ht="12.75">
      <c r="A20" s="1" t="s">
        <v>9</v>
      </c>
      <c r="B20" s="6">
        <v>279</v>
      </c>
      <c r="C20" s="7">
        <f t="shared" si="4"/>
        <v>0.008092116712106271</v>
      </c>
      <c r="D20" s="6">
        <v>478</v>
      </c>
      <c r="E20" s="7">
        <f t="shared" si="5"/>
        <v>0.004890525885001023</v>
      </c>
      <c r="F20" s="20">
        <v>413049000</v>
      </c>
      <c r="G20" s="7">
        <f t="shared" si="6"/>
        <v>0.017707594666625054</v>
      </c>
      <c r="H20" s="20">
        <f>IF(F20=0,"-",+F20/D20)</f>
        <v>864119.2468619247</v>
      </c>
    </row>
    <row r="21" spans="1:8" ht="12.75">
      <c r="A21" s="1" t="s">
        <v>10</v>
      </c>
      <c r="B21" s="6">
        <v>0</v>
      </c>
      <c r="C21" s="7">
        <f t="shared" si="4"/>
        <v>0</v>
      </c>
      <c r="D21" s="6">
        <v>0</v>
      </c>
      <c r="E21" s="7">
        <f t="shared" si="5"/>
        <v>0</v>
      </c>
      <c r="F21" s="20">
        <v>0</v>
      </c>
      <c r="G21" s="7">
        <f t="shared" si="6"/>
        <v>0</v>
      </c>
      <c r="H21" s="20" t="str">
        <f>IF(F21=0,"-",+F21/D21)</f>
        <v>-</v>
      </c>
    </row>
    <row r="22" spans="1:8" ht="12.75">
      <c r="A22" s="1" t="s">
        <v>11</v>
      </c>
      <c r="B22" s="6">
        <v>26</v>
      </c>
      <c r="C22" s="7">
        <f t="shared" si="4"/>
        <v>0.0007541040663611578</v>
      </c>
      <c r="D22" s="6">
        <v>49</v>
      </c>
      <c r="E22" s="7">
        <f t="shared" si="5"/>
        <v>0.0005013300593411091</v>
      </c>
      <c r="F22" s="20">
        <v>12216000</v>
      </c>
      <c r="G22" s="7">
        <f t="shared" si="6"/>
        <v>0.0005237053629169703</v>
      </c>
      <c r="H22" s="20">
        <f>IF(F22=0,"-",+F22/D22)</f>
        <v>249306.1224489796</v>
      </c>
    </row>
    <row r="23" spans="2:8" ht="12.75">
      <c r="B23" s="6"/>
      <c r="C23" s="8"/>
      <c r="D23" s="6"/>
      <c r="E23" s="8"/>
      <c r="F23" s="20"/>
      <c r="G23" s="14"/>
      <c r="H23" s="20"/>
    </row>
    <row r="24" spans="1:8" ht="12.75">
      <c r="A24" s="9" t="s">
        <v>12</v>
      </c>
      <c r="B24" s="10">
        <f aca="true" t="shared" si="7" ref="B24:G24">SUM(B16:B22)</f>
        <v>34478</v>
      </c>
      <c r="C24" s="11">
        <f t="shared" si="7"/>
        <v>1</v>
      </c>
      <c r="D24" s="10">
        <f t="shared" si="7"/>
        <v>97740</v>
      </c>
      <c r="E24" s="11">
        <f t="shared" si="7"/>
        <v>1</v>
      </c>
      <c r="F24" s="21">
        <f t="shared" si="7"/>
        <v>23326093000</v>
      </c>
      <c r="G24" s="11">
        <f t="shared" si="7"/>
        <v>1</v>
      </c>
      <c r="H24" s="20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8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</row>
    <row r="27" spans="1:8" ht="12.75">
      <c r="A27" s="1" t="s">
        <v>5</v>
      </c>
      <c r="B27" s="6">
        <v>84171</v>
      </c>
      <c r="C27" s="7">
        <f>B27/B$35</f>
        <v>0.9236365631515417</v>
      </c>
      <c r="D27" s="6">
        <v>356919</v>
      </c>
      <c r="E27" s="7">
        <f>D27/D$35</f>
        <v>0.9037388336338039</v>
      </c>
      <c r="F27" s="20">
        <v>53590862710</v>
      </c>
      <c r="G27" s="7">
        <f>F27/F$35</f>
        <v>0.29299936359566575</v>
      </c>
      <c r="H27" s="20">
        <f>IF(F27=0,"-",+F27/D27)</f>
        <v>150148.52868578024</v>
      </c>
    </row>
    <row r="28" spans="1:8" ht="12.75">
      <c r="A28" s="1" t="s">
        <v>6</v>
      </c>
      <c r="B28" s="6">
        <v>995</v>
      </c>
      <c r="C28" s="7">
        <f aca="true" t="shared" si="8" ref="C28:C33">B28/B$35</f>
        <v>0.010918468122462416</v>
      </c>
      <c r="D28" s="6">
        <v>3338</v>
      </c>
      <c r="E28" s="7">
        <f aca="true" t="shared" si="9" ref="E28:E33">D28/D$35</f>
        <v>0.008452002349747807</v>
      </c>
      <c r="F28" s="20">
        <v>4483557691</v>
      </c>
      <c r="G28" s="7">
        <f aca="true" t="shared" si="10" ref="G28:G33">F28/F$35</f>
        <v>0.024513125627707452</v>
      </c>
      <c r="H28" s="20">
        <f>IF(F28=0,"-",+F28/D28)</f>
        <v>1343186.8457159975</v>
      </c>
    </row>
    <row r="29" spans="1:8" ht="12.75">
      <c r="A29" s="1" t="s">
        <v>7</v>
      </c>
      <c r="B29" s="6">
        <v>137</v>
      </c>
      <c r="C29" s="7">
        <f t="shared" si="8"/>
        <v>0.0015033468671129156</v>
      </c>
      <c r="D29" s="6">
        <v>392</v>
      </c>
      <c r="E29" s="7">
        <f t="shared" si="9"/>
        <v>0.0009925658840926124</v>
      </c>
      <c r="F29" s="20">
        <v>795167365</v>
      </c>
      <c r="G29" s="7">
        <f t="shared" si="10"/>
        <v>0.004347448802192318</v>
      </c>
      <c r="H29" s="20">
        <f>IF(F29=0,"-",+F29/D29)</f>
        <v>2028488.176020408</v>
      </c>
    </row>
    <row r="30" spans="1:8" ht="12.75">
      <c r="A30" s="1" t="s">
        <v>8</v>
      </c>
      <c r="B30" s="6">
        <v>150</v>
      </c>
      <c r="C30" s="7">
        <f t="shared" si="8"/>
        <v>0.001646000219466696</v>
      </c>
      <c r="D30" s="6">
        <v>742</v>
      </c>
      <c r="E30" s="7">
        <f t="shared" si="9"/>
        <v>0.0018787854234610165</v>
      </c>
      <c r="F30" s="20">
        <v>604342090</v>
      </c>
      <c r="G30" s="7">
        <f t="shared" si="10"/>
        <v>0.003304142512545019</v>
      </c>
      <c r="H30" s="20">
        <f>IF(F30=0,"-",+F30/D30)</f>
        <v>814477.2102425876</v>
      </c>
    </row>
    <row r="31" spans="1:8" ht="12.75">
      <c r="A31" s="1" t="s">
        <v>9</v>
      </c>
      <c r="B31" s="6">
        <v>4315</v>
      </c>
      <c r="C31" s="7">
        <f t="shared" si="8"/>
        <v>0.047349939646658616</v>
      </c>
      <c r="D31" s="6">
        <v>30926</v>
      </c>
      <c r="E31" s="7">
        <f t="shared" si="9"/>
        <v>0.07830635849859217</v>
      </c>
      <c r="F31" s="20">
        <v>109207594017</v>
      </c>
      <c r="G31" s="7">
        <f t="shared" si="10"/>
        <v>0.5970748356850782</v>
      </c>
      <c r="H31" s="20">
        <f>IF(F31=0,"-",+F31/D31)</f>
        <v>3531255.06101662</v>
      </c>
    </row>
    <row r="32" spans="1:8" ht="12.75">
      <c r="A32" s="1" t="s">
        <v>10</v>
      </c>
      <c r="B32" s="6">
        <v>799</v>
      </c>
      <c r="C32" s="7">
        <f t="shared" si="8"/>
        <v>0.008767694502359267</v>
      </c>
      <c r="D32" s="6">
        <v>1181</v>
      </c>
      <c r="E32" s="7">
        <f t="shared" si="9"/>
        <v>0.0029903579314116717</v>
      </c>
      <c r="F32" s="20">
        <v>10040361667</v>
      </c>
      <c r="G32" s="7">
        <f t="shared" si="10"/>
        <v>0.05489405152181619</v>
      </c>
      <c r="H32" s="20">
        <f>IF(F32=0,"-",+F32/D32)</f>
        <v>8501576.34801016</v>
      </c>
    </row>
    <row r="33" spans="1:8" ht="12.75">
      <c r="A33" s="1" t="s">
        <v>11</v>
      </c>
      <c r="B33" s="6">
        <v>563</v>
      </c>
      <c r="C33" s="7">
        <f t="shared" si="8"/>
        <v>0.006177987490398332</v>
      </c>
      <c r="D33" s="6">
        <v>1438</v>
      </c>
      <c r="E33" s="7">
        <f t="shared" si="9"/>
        <v>0.003641096278890757</v>
      </c>
      <c r="F33" s="20">
        <v>4182480027</v>
      </c>
      <c r="G33" s="7">
        <f t="shared" si="10"/>
        <v>0.022867032254995076</v>
      </c>
      <c r="H33" s="20">
        <f>IF(F33=0,"-",+F33/D33)</f>
        <v>2908539.657162726</v>
      </c>
    </row>
    <row r="34" spans="2:8" ht="12.75">
      <c r="B34" s="6"/>
      <c r="C34" s="8"/>
      <c r="D34" s="6"/>
      <c r="E34" s="8"/>
      <c r="F34" s="20"/>
      <c r="G34" s="14"/>
      <c r="H34" s="20"/>
    </row>
    <row r="35" spans="1:10" ht="12.75">
      <c r="A35" s="9" t="s">
        <v>12</v>
      </c>
      <c r="B35" s="10">
        <f aca="true" t="shared" si="11" ref="B35:G35">SUM(B27:B33)</f>
        <v>91130</v>
      </c>
      <c r="C35" s="11">
        <f t="shared" si="11"/>
        <v>1</v>
      </c>
      <c r="D35" s="10">
        <f t="shared" si="11"/>
        <v>394936</v>
      </c>
      <c r="E35" s="11">
        <f t="shared" si="11"/>
        <v>0.9999999999999999</v>
      </c>
      <c r="F35" s="21">
        <f t="shared" si="11"/>
        <v>182904365567</v>
      </c>
      <c r="G35" s="11">
        <f t="shared" si="11"/>
        <v>1</v>
      </c>
      <c r="H35" s="20"/>
      <c r="J35" s="24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8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</row>
    <row r="38" spans="1:9" ht="12.75">
      <c r="A38" s="1" t="s">
        <v>5</v>
      </c>
      <c r="B38" s="6">
        <v>75913</v>
      </c>
      <c r="C38" s="7">
        <f aca="true" t="shared" si="12" ref="C38:C44">B38/B$46</f>
        <v>0.9229544072948328</v>
      </c>
      <c r="D38" s="6">
        <v>251840</v>
      </c>
      <c r="E38" s="7">
        <f aca="true" t="shared" si="13" ref="E38:E44">D38/D$46</f>
        <v>0.9200911907406325</v>
      </c>
      <c r="F38" s="20">
        <v>31981346684</v>
      </c>
      <c r="G38" s="7">
        <f aca="true" t="shared" si="14" ref="G38:G44">F38/F$46</f>
        <v>0.30000032931576226</v>
      </c>
      <c r="H38" s="20">
        <f>IF(F38=0,"-",+F38/D38)</f>
        <v>126990.73492693774</v>
      </c>
      <c r="I38" s="16"/>
    </row>
    <row r="39" spans="1:9" ht="12.75">
      <c r="A39" s="1" t="s">
        <v>6</v>
      </c>
      <c r="B39" s="6">
        <v>952</v>
      </c>
      <c r="C39" s="7">
        <f t="shared" si="12"/>
        <v>0.011574468085106383</v>
      </c>
      <c r="D39" s="6">
        <v>2729</v>
      </c>
      <c r="E39" s="7">
        <f t="shared" si="13"/>
        <v>0.009970333781492957</v>
      </c>
      <c r="F39" s="20">
        <v>3254771291</v>
      </c>
      <c r="G39" s="7">
        <f t="shared" si="14"/>
        <v>0.030531311542174353</v>
      </c>
      <c r="H39" s="20">
        <f>IF(F39=0,"-",+F39/D39)</f>
        <v>1192660.7882008061</v>
      </c>
      <c r="I39" s="16"/>
    </row>
    <row r="40" spans="1:9" ht="12.75">
      <c r="A40" s="1" t="s">
        <v>7</v>
      </c>
      <c r="B40" s="6">
        <v>132</v>
      </c>
      <c r="C40" s="7">
        <f t="shared" si="12"/>
        <v>0.0016048632218844984</v>
      </c>
      <c r="D40" s="6">
        <v>325</v>
      </c>
      <c r="E40" s="7">
        <f t="shared" si="13"/>
        <v>0.0011873794353188753</v>
      </c>
      <c r="F40" s="20">
        <v>627264365</v>
      </c>
      <c r="G40" s="7">
        <f t="shared" si="14"/>
        <v>0.005884039778793528</v>
      </c>
      <c r="H40" s="20">
        <f>IF(F40=0,"-",+F40/D40)</f>
        <v>1930044.2</v>
      </c>
      <c r="I40" s="16"/>
    </row>
    <row r="41" spans="1:9" ht="12.75">
      <c r="A41" s="1" t="s">
        <v>8</v>
      </c>
      <c r="B41" s="6">
        <v>139</v>
      </c>
      <c r="C41" s="7">
        <f t="shared" si="12"/>
        <v>0.001689969604863222</v>
      </c>
      <c r="D41" s="6">
        <v>564</v>
      </c>
      <c r="E41" s="7">
        <f t="shared" si="13"/>
        <v>0.0020605600046764484</v>
      </c>
      <c r="F41" s="20">
        <v>367761545</v>
      </c>
      <c r="G41" s="7">
        <f t="shared" si="14"/>
        <v>0.003449779200976236</v>
      </c>
      <c r="H41" s="20">
        <f>IF(F41=0,"-",+F41/D41)</f>
        <v>652059.4769503546</v>
      </c>
      <c r="I41" s="16"/>
    </row>
    <row r="42" spans="1:9" ht="12.75">
      <c r="A42" s="1" t="s">
        <v>9</v>
      </c>
      <c r="B42" s="6">
        <v>3876</v>
      </c>
      <c r="C42" s="7">
        <f t="shared" si="12"/>
        <v>0.047124620060790275</v>
      </c>
      <c r="D42" s="6">
        <v>16359</v>
      </c>
      <c r="E42" s="7">
        <f t="shared" si="13"/>
        <v>0.05976720056117379</v>
      </c>
      <c r="F42" s="20">
        <v>59208461200</v>
      </c>
      <c r="G42" s="7">
        <f t="shared" si="14"/>
        <v>0.5554036868361766</v>
      </c>
      <c r="H42" s="20">
        <f>IF(F42=0,"-",+F42/D42)</f>
        <v>3619320.325203252</v>
      </c>
      <c r="I42" s="16"/>
    </row>
    <row r="43" spans="1:9" ht="12.75">
      <c r="A43" s="1" t="s">
        <v>10</v>
      </c>
      <c r="B43" s="6">
        <v>778</v>
      </c>
      <c r="C43" s="7">
        <f t="shared" si="12"/>
        <v>0.009458966565349544</v>
      </c>
      <c r="D43" s="6">
        <v>1018</v>
      </c>
      <c r="E43" s="7">
        <f t="shared" si="13"/>
        <v>0.003719237738937277</v>
      </c>
      <c r="F43" s="20">
        <v>8600397667</v>
      </c>
      <c r="G43" s="7">
        <f t="shared" si="14"/>
        <v>0.08067584388612775</v>
      </c>
      <c r="H43" s="20">
        <f>IF(F43=0,"-",+F43/D43)</f>
        <v>8448327.76719057</v>
      </c>
      <c r="I43" s="16"/>
    </row>
    <row r="44" spans="1:9" ht="12.75">
      <c r="A44" s="1" t="s">
        <v>11</v>
      </c>
      <c r="B44" s="6">
        <v>460</v>
      </c>
      <c r="C44" s="7">
        <f t="shared" si="12"/>
        <v>0.005592705167173253</v>
      </c>
      <c r="D44" s="6">
        <v>877</v>
      </c>
      <c r="E44" s="7">
        <f t="shared" si="13"/>
        <v>0.003204097737768165</v>
      </c>
      <c r="F44" s="20">
        <v>2564369173</v>
      </c>
      <c r="G44" s="7">
        <f t="shared" si="14"/>
        <v>0.02405500943998925</v>
      </c>
      <c r="H44" s="20">
        <f>IF(F44=0,"-",+F44/D44)</f>
        <v>2924024.142531357</v>
      </c>
      <c r="I44" s="16"/>
    </row>
    <row r="46" spans="1:8" ht="12.75">
      <c r="A46" s="9" t="s">
        <v>12</v>
      </c>
      <c r="B46" s="10">
        <f aca="true" t="shared" si="15" ref="B46:G46">SUM(B38:B44)</f>
        <v>82250</v>
      </c>
      <c r="C46" s="11">
        <f t="shared" si="15"/>
        <v>1</v>
      </c>
      <c r="D46" s="10">
        <f t="shared" si="15"/>
        <v>273712</v>
      </c>
      <c r="E46" s="11">
        <f t="shared" si="15"/>
        <v>1</v>
      </c>
      <c r="F46" s="10">
        <f t="shared" si="15"/>
        <v>106604371925</v>
      </c>
      <c r="G46" s="11">
        <f t="shared" si="15"/>
        <v>0.9999999999999999</v>
      </c>
      <c r="H46" s="6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8"/>
    </row>
    <row r="49" spans="1:9" ht="12.75">
      <c r="A49" s="1" t="s">
        <v>5</v>
      </c>
      <c r="B49" s="6">
        <v>64224</v>
      </c>
      <c r="C49" s="7">
        <f aca="true" t="shared" si="16" ref="C49:C55">B49/B$57</f>
        <v>0.9360598154814825</v>
      </c>
      <c r="D49" s="6">
        <v>105079</v>
      </c>
      <c r="E49" s="7">
        <f aca="true" t="shared" si="17" ref="E49:E55">D49/D$57</f>
        <v>0.8668168019534086</v>
      </c>
      <c r="F49" s="20">
        <v>21609516026</v>
      </c>
      <c r="G49" s="7">
        <f aca="true" t="shared" si="18" ref="G49:G55">F49/F$57</f>
        <v>0.2832177958938237</v>
      </c>
      <c r="H49" s="20">
        <f>IF(F49=0,"-",+F49/D49)</f>
        <v>205650.18724959317</v>
      </c>
      <c r="I49" s="14"/>
    </row>
    <row r="50" spans="1:9" ht="12.75">
      <c r="A50" s="1" t="s">
        <v>6</v>
      </c>
      <c r="B50" s="6">
        <v>341</v>
      </c>
      <c r="C50" s="7">
        <f t="shared" si="16"/>
        <v>0.004970048534491554</v>
      </c>
      <c r="D50" s="6">
        <v>609</v>
      </c>
      <c r="E50" s="7">
        <f t="shared" si="17"/>
        <v>0.005023757671748169</v>
      </c>
      <c r="F50" s="20">
        <v>1228786400</v>
      </c>
      <c r="G50" s="7">
        <f t="shared" si="18"/>
        <v>0.016104672377372307</v>
      </c>
      <c r="H50" s="20">
        <f>IF(F50=0,"-",+F50/D50)</f>
        <v>2017711.658456486</v>
      </c>
      <c r="I50" s="16"/>
    </row>
    <row r="51" spans="1:9" ht="12.75">
      <c r="A51" s="1" t="s">
        <v>7</v>
      </c>
      <c r="B51" s="6">
        <v>46</v>
      </c>
      <c r="C51" s="7">
        <f t="shared" si="16"/>
        <v>0.000670446429872761</v>
      </c>
      <c r="D51" s="6">
        <v>67</v>
      </c>
      <c r="E51" s="7">
        <f t="shared" si="17"/>
        <v>0.0005526958358080908</v>
      </c>
      <c r="F51" s="20">
        <v>167903000</v>
      </c>
      <c r="G51" s="7">
        <f t="shared" si="18"/>
        <v>0.0022005637482461903</v>
      </c>
      <c r="H51" s="20">
        <f>IF(F51=0,"-",+F51/D51)</f>
        <v>2506014.925373134</v>
      </c>
      <c r="I51" s="16"/>
    </row>
    <row r="52" spans="1:9" ht="12.75">
      <c r="A52" s="1" t="s">
        <v>8</v>
      </c>
      <c r="B52" s="6">
        <v>112</v>
      </c>
      <c r="C52" s="7">
        <f t="shared" si="16"/>
        <v>0.0016323913075162876</v>
      </c>
      <c r="D52" s="6">
        <v>178</v>
      </c>
      <c r="E52" s="7">
        <f t="shared" si="17"/>
        <v>0.001468356101102092</v>
      </c>
      <c r="F52" s="20">
        <v>236580545</v>
      </c>
      <c r="G52" s="7">
        <f t="shared" si="18"/>
        <v>0.0031006627092269134</v>
      </c>
      <c r="H52" s="20">
        <f>IF(F52=0,"-",+F52/D52)</f>
        <v>1329104.1853932585</v>
      </c>
      <c r="I52" s="16"/>
    </row>
    <row r="53" spans="1:9" ht="12.75">
      <c r="A53" s="1" t="s">
        <v>9</v>
      </c>
      <c r="B53" s="6">
        <v>3450</v>
      </c>
      <c r="C53" s="7">
        <f t="shared" si="16"/>
        <v>0.05028348224045707</v>
      </c>
      <c r="D53" s="6">
        <v>14567</v>
      </c>
      <c r="E53" s="7">
        <f t="shared" si="17"/>
        <v>0.12016597373457401</v>
      </c>
      <c r="F53" s="20">
        <v>49999132817</v>
      </c>
      <c r="G53" s="7">
        <f t="shared" si="18"/>
        <v>0.6552966839236739</v>
      </c>
      <c r="H53" s="20">
        <f>IF(F53=0,"-",+F53/D53)</f>
        <v>3432356.203542253</v>
      </c>
      <c r="I53" s="16"/>
    </row>
    <row r="54" spans="1:9" ht="12.75">
      <c r="A54" s="1" t="s">
        <v>10</v>
      </c>
      <c r="B54" s="6">
        <v>131</v>
      </c>
      <c r="C54" s="7">
        <f t="shared" si="16"/>
        <v>0.0019093148328985148</v>
      </c>
      <c r="D54" s="6">
        <v>163</v>
      </c>
      <c r="E54" s="7">
        <f t="shared" si="17"/>
        <v>0.0013446182274137134</v>
      </c>
      <c r="F54" s="20">
        <v>1439964000</v>
      </c>
      <c r="G54" s="7">
        <f t="shared" si="18"/>
        <v>0.018872399999878366</v>
      </c>
      <c r="H54" s="20">
        <f>IF(F54=0,"-",+F54/D54)</f>
        <v>8834134.969325153</v>
      </c>
      <c r="I54" s="14"/>
    </row>
    <row r="55" spans="1:9" ht="12.75">
      <c r="A55" s="1" t="s">
        <v>11</v>
      </c>
      <c r="B55" s="6">
        <v>307</v>
      </c>
      <c r="C55" s="7">
        <f t="shared" si="16"/>
        <v>0.004474501173281252</v>
      </c>
      <c r="D55" s="6">
        <v>561</v>
      </c>
      <c r="E55" s="7">
        <f t="shared" si="17"/>
        <v>0.004627796475945358</v>
      </c>
      <c r="F55" s="20">
        <v>1618110854</v>
      </c>
      <c r="G55" s="7">
        <f t="shared" si="18"/>
        <v>0.02120722134777868</v>
      </c>
      <c r="H55" s="20">
        <f>IF(F55=0,"-",+F55/D55)</f>
        <v>2884333.073083779</v>
      </c>
      <c r="I55" s="16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9" ht="12.75">
      <c r="A57" s="9" t="s">
        <v>12</v>
      </c>
      <c r="B57" s="10">
        <f aca="true" t="shared" si="19" ref="B57:G57">SUM(B49:B55)</f>
        <v>68611</v>
      </c>
      <c r="C57" s="11">
        <f t="shared" si="19"/>
        <v>1</v>
      </c>
      <c r="D57" s="10">
        <f t="shared" si="19"/>
        <v>121224</v>
      </c>
      <c r="E57" s="11">
        <f t="shared" si="19"/>
        <v>1</v>
      </c>
      <c r="F57" s="10">
        <f t="shared" si="19"/>
        <v>76299993642</v>
      </c>
      <c r="G57" s="11">
        <f t="shared" si="19"/>
        <v>0.9999999999999999</v>
      </c>
      <c r="H57" s="20"/>
      <c r="I57" s="16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A1" sqref="A1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3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4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Allen Sexton</cp:lastModifiedBy>
  <cp:lastPrinted>2001-02-08T21:46:38Z</cp:lastPrinted>
  <dcterms:created xsi:type="dcterms:W3CDTF">2000-09-06T18:30:25Z</dcterms:created>
  <dcterms:modified xsi:type="dcterms:W3CDTF">2001-02-27T19:48:43Z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