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<sst xmlns="http://schemas.openxmlformats.org/spreadsheetml/2006/main" count="117" uniqueCount="50">
  <si>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</si>
  <si>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</si>
  <si>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</si>
  <si>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</si>
  <si>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</si>
  <si>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</si>
  <si>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</si>
  <si>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</si>
  <si>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</si>
  <si>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</si>
  <si>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</si>
  <si>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</si>
  <si>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</si>
  <si>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</si>
  <si>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</si>
  <si>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</si>
  <si>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</si>
  <si>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</si>
  <si>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</si>
  <si>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</si>
  <si>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</si>
  <si>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</si>
  <si>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</si>
  <si>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</si>
  <si>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</si>
  <si>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</si>
  <si>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</si>
  <si>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</si>
  <si>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</si>
  <si>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</si>
  <si>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</si>
  <si>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</si>
  <si>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</si>
  <si>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</si>
  <si>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</si>
  <si>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</si>
  <si>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</si>
  <si>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</si>
  <si>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</si>
  <si>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</si>
  <si>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</si>
  <si>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</si>
  <si>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</si>
  <si>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</si>
  <si>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</si>
  <si>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</si>
  <si>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</si>
  <si>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</si>
  <si>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</si>
  <si>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April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</si>
</sst>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51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.75"/>
      <color indexed="8"/>
      <name val="Times New Roman"/>
      <family val="0"/>
    </font>
    <font>
      <sz val="10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6"/>
      <color indexed="8"/>
      <name val="Times New Roman"/>
      <family val="0"/>
    </font>
    <font>
      <sz val="8.75"/>
      <color indexed="8"/>
      <name val="Times New Roman"/>
      <family val="0"/>
    </font>
    <font>
      <sz val="5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8"/>
      <color indexed="8"/>
      <name val="Times New Roman"/>
      <family val="0"/>
    </font>
    <font>
      <sz val="15.5"/>
      <color indexed="8"/>
      <name val="Times New Roman"/>
      <family val="0"/>
    </font>
    <font>
      <sz val="8"/>
      <color indexed="8"/>
      <name val="Times New Roman"/>
      <family val="0"/>
    </font>
    <font>
      <b/>
      <sz val="12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59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59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9" fontId="2" fillId="0" borderId="0" xfId="59" applyFont="1" applyAlignment="1">
      <alignment horizontal="center"/>
    </xf>
    <xf numFmtId="9" fontId="2" fillId="0" borderId="0" xfId="59" applyNumberFormat="1" applyFont="1" applyAlignment="1">
      <alignment horizontal="center"/>
    </xf>
    <xf numFmtId="5" fontId="2" fillId="0" borderId="10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37" fontId="2" fillId="0" borderId="10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164" fontId="2" fillId="0" borderId="0" xfId="59" applyNumberFormat="1" applyFont="1" applyAlignment="1">
      <alignment horizontal="center"/>
    </xf>
    <xf numFmtId="0" fontId="3" fillId="0" borderId="0" xfId="56">
      <alignment/>
      <protection/>
    </xf>
    <xf numFmtId="0" fontId="4" fillId="0" borderId="0" xfId="56" applyFont="1">
      <alignment/>
      <protection/>
    </xf>
    <xf numFmtId="0" fontId="3" fillId="0" borderId="11" xfId="56" applyBorder="1">
      <alignment/>
      <protection/>
    </xf>
    <xf numFmtId="0" fontId="3" fillId="0" borderId="12" xfId="56" applyBorder="1">
      <alignment/>
      <protection/>
    </xf>
    <xf numFmtId="0" fontId="3" fillId="0" borderId="13" xfId="56" applyBorder="1">
      <alignment/>
      <protection/>
    </xf>
    <xf numFmtId="0" fontId="3" fillId="0" borderId="14" xfId="56" applyBorder="1">
      <alignment/>
      <protection/>
    </xf>
    <xf numFmtId="0" fontId="3" fillId="0" borderId="15" xfId="56" applyBorder="1">
      <alignment/>
      <protection/>
    </xf>
    <xf numFmtId="0" fontId="3" fillId="0" borderId="16" xfId="56" applyBorder="1">
      <alignment/>
      <protection/>
    </xf>
    <xf numFmtId="0" fontId="3" fillId="0" borderId="17" xfId="56" applyBorder="1">
      <alignment/>
      <protection/>
    </xf>
    <xf numFmtId="0" fontId="3" fillId="0" borderId="18" xfId="56" applyBorder="1">
      <alignment/>
      <protection/>
    </xf>
    <xf numFmtId="0" fontId="3" fillId="0" borderId="19" xfId="56" applyBorder="1">
      <alignment/>
      <protection/>
    </xf>
    <xf numFmtId="0" fontId="3" fillId="0" borderId="10" xfId="56" applyBorder="1">
      <alignment/>
      <protection/>
    </xf>
    <xf numFmtId="0" fontId="3" fillId="0" borderId="20" xfId="56" applyBorder="1">
      <alignment/>
      <protection/>
    </xf>
    <xf numFmtId="0" fontId="3" fillId="0" borderId="21" xfId="56" applyBorder="1">
      <alignment/>
      <protection/>
    </xf>
    <xf numFmtId="0" fontId="3" fillId="0" borderId="22" xfId="56" applyBorder="1">
      <alignment/>
      <protection/>
    </xf>
    <xf numFmtId="0" fontId="3" fillId="0" borderId="23" xfId="56" applyBorder="1">
      <alignment/>
      <protection/>
    </xf>
    <xf numFmtId="0" fontId="3" fillId="0" borderId="24" xfId="56" applyBorder="1">
      <alignment/>
      <protection/>
    </xf>
    <xf numFmtId="0" fontId="3" fillId="0" borderId="25" xfId="56" applyBorder="1">
      <alignment/>
      <protection/>
    </xf>
    <xf numFmtId="0" fontId="3" fillId="0" borderId="26" xfId="56" applyBorder="1">
      <alignment/>
      <protection/>
    </xf>
    <xf numFmtId="0" fontId="3" fillId="0" borderId="27" xfId="56" applyBorder="1">
      <alignment/>
      <protection/>
    </xf>
    <xf numFmtId="0" fontId="3" fillId="0" borderId="28" xfId="56" applyBorder="1">
      <alignment/>
      <protection/>
    </xf>
    <xf numFmtId="0" fontId="5" fillId="0" borderId="0" xfId="52" applyAlignment="1" applyProtection="1">
      <alignment/>
      <protection/>
    </xf>
    <xf numFmtId="0" fontId="3" fillId="0" borderId="29" xfId="56" applyFont="1" applyBorder="1">
      <alignment/>
      <protection/>
    </xf>
    <xf numFmtId="0" fontId="3" fillId="0" borderId="15" xfId="56" applyFont="1" applyBorder="1">
      <alignment/>
      <protection/>
    </xf>
    <xf numFmtId="44" fontId="0" fillId="0" borderId="0" xfId="44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Definition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 w="3175"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3825"/>
          <c:y val="0.297"/>
          <c:w val="0.23375"/>
          <c:h val="0.40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590593</c:v>
                </c:pt>
                <c:pt idx="1">
                  <c:v>159863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125"/>
          <c:y val="-0.02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62"/>
          <c:y val="0.176"/>
          <c:w val="0.4225"/>
          <c:h val="0.607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750456</c:v>
                </c:pt>
                <c:pt idx="1">
                  <c:v>5943</c:v>
                </c:pt>
                <c:pt idx="2">
                  <c:v>1161</c:v>
                </c:pt>
                <c:pt idx="3">
                  <c:v>1423</c:v>
                </c:pt>
                <c:pt idx="4">
                  <c:v>11728</c:v>
                </c:pt>
                <c:pt idx="5">
                  <c:v>1366</c:v>
                </c:pt>
                <c:pt idx="6">
                  <c:v>234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2"/>
          <c:y val="-0.0195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5425"/>
          <c:y val="0.172"/>
          <c:w val="0.438"/>
          <c:h val="0.61325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145518040498</c:v>
                </c:pt>
                <c:pt idx="1">
                  <c:v>4690828091</c:v>
                </c:pt>
                <c:pt idx="2">
                  <c:v>2732927055</c:v>
                </c:pt>
                <c:pt idx="3">
                  <c:v>1163876205</c:v>
                </c:pt>
                <c:pt idx="4">
                  <c:v>73767521778</c:v>
                </c:pt>
                <c:pt idx="5">
                  <c:v>23441631000</c:v>
                </c:pt>
                <c:pt idx="6">
                  <c:v>544413587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7075"/>
          <c:y val="-0.0035"/>
        </c:manualLayout>
      </c:layout>
      <c:spPr>
        <a:noFill/>
        <a:ln w="3175"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38"/>
          <c:y val="0.29275"/>
          <c:w val="0.23925"/>
          <c:h val="0.41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90929994416</c:v>
                </c:pt>
                <c:pt idx="1">
                  <c:v>54588046082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>
        <c:manualLayout>
          <c:xMode val="factor"/>
          <c:yMode val="factor"/>
          <c:x val="-0.01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2375"/>
          <c:w val="0.9612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193906.15905262934</c:v>
                </c:pt>
                <c:pt idx="1">
                  <c:v>154882.40390774087</c:v>
                </c:pt>
                <c:pt idx="2">
                  <c:v>220314.87523292445</c:v>
                </c:pt>
                <c:pt idx="3">
                  <c:v>219231.70753206767</c:v>
                </c:pt>
                <c:pt idx="4">
                  <c:v>222380.28888369314</c:v>
                </c:pt>
              </c:numCache>
            </c:numRef>
          </c:val>
        </c:ser>
        <c:axId val="33294095"/>
        <c:axId val="31211400"/>
      </c:barChart>
      <c:catAx>
        <c:axId val="33294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6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1211400"/>
        <c:crosses val="autoZero"/>
        <c:auto val="1"/>
        <c:lblOffset val="100"/>
        <c:tickLblSkip val="1"/>
        <c:noMultiLvlLbl val="0"/>
      </c:catAx>
      <c:valAx>
        <c:axId val="31211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32940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15"/>
          <c:y val="0.12"/>
          <c:w val="0.98975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17160784.04099561</c:v>
                </c:pt>
                <c:pt idx="1">
                  <c:v>1422486.4864864864</c:v>
                </c:pt>
                <c:pt idx="2">
                  <c:v>17598945.823927764</c:v>
                </c:pt>
                <c:pt idx="3">
                  <c:v>17434988.48368522</c:v>
                </c:pt>
                <c:pt idx="4">
                  <c:v>18194219.51219512</c:v>
                </c:pt>
              </c:numCache>
            </c:numRef>
          </c:val>
        </c:ser>
        <c:axId val="12467145"/>
        <c:axId val="45095442"/>
      </c:barChart>
      <c:catAx>
        <c:axId val="12467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5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5095442"/>
        <c:crosses val="autoZero"/>
        <c:auto val="1"/>
        <c:lblOffset val="100"/>
        <c:tickLblSkip val="1"/>
        <c:noMultiLvlLbl val="0"/>
      </c:catAx>
      <c:valAx>
        <c:axId val="45095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24671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1375"/>
          <c:w val="0.97375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789303.0609119973</c:v>
                </c:pt>
                <c:pt idx="1">
                  <c:v>540536.7065292096</c:v>
                </c:pt>
                <c:pt idx="2">
                  <c:v>869952.5808823529</c:v>
                </c:pt>
                <c:pt idx="3">
                  <c:v>796409.4222849084</c:v>
                </c:pt>
                <c:pt idx="4">
                  <c:v>1146421.8250265112</c:v>
                </c:pt>
              </c:numCache>
            </c:numRef>
          </c:val>
        </c:ser>
        <c:axId val="3205795"/>
        <c:axId val="28852156"/>
      </c:barChart>
      <c:catAx>
        <c:axId val="3205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8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8852156"/>
        <c:crosses val="autoZero"/>
        <c:auto val="1"/>
        <c:lblOffset val="100"/>
        <c:tickLblSkip val="1"/>
        <c:noMultiLvlLbl val="0"/>
      </c:catAx>
      <c:valAx>
        <c:axId val="28852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2057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425"/>
          <c:y val="0.13625"/>
          <c:w val="0.984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2353942.338501292</c:v>
                </c:pt>
                <c:pt idx="1">
                  <c:v>480340.9090909091</c:v>
                </c:pt>
                <c:pt idx="2">
                  <c:v>2905370.1839464884</c:v>
                </c:pt>
                <c:pt idx="3">
                  <c:v>1997549.50563204</c:v>
                </c:pt>
                <c:pt idx="4">
                  <c:v>10306887.75510204</c:v>
                </c:pt>
              </c:numCache>
            </c:numRef>
          </c:val>
        </c:ser>
        <c:axId val="58342813"/>
        <c:axId val="55323270"/>
      </c:barChart>
      <c:catAx>
        <c:axId val="58342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8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5323270"/>
        <c:crosses val="autoZero"/>
        <c:auto val="1"/>
        <c:lblOffset val="100"/>
        <c:tickLblSkip val="1"/>
        <c:noMultiLvlLbl val="0"/>
      </c:catAx>
      <c:valAx>
        <c:axId val="55323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83428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>
        <c:manualLayout>
          <c:xMode val="factor"/>
          <c:yMode val="factor"/>
          <c:x val="-0.02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13625"/>
          <c:w val="0.97375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817903.1658468025</c:v>
                </c:pt>
                <c:pt idx="1">
                  <c:v>471215.9502762431</c:v>
                </c:pt>
                <c:pt idx="2">
                  <c:v>936188.5306314797</c:v>
                </c:pt>
                <c:pt idx="3">
                  <c:v>1047100.1046676097</c:v>
                </c:pt>
                <c:pt idx="4">
                  <c:v>714678.6920903955</c:v>
                </c:pt>
              </c:numCache>
            </c:numRef>
          </c:val>
        </c:ser>
        <c:axId val="28147383"/>
        <c:axId val="51999856"/>
      </c:barChart>
      <c:catAx>
        <c:axId val="28147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8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1999856"/>
        <c:crosses val="autoZero"/>
        <c:auto val="1"/>
        <c:lblOffset val="100"/>
        <c:tickLblSkip val="1"/>
        <c:noMultiLvlLbl val="0"/>
      </c:catAx>
      <c:valAx>
        <c:axId val="51999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81473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>
        <c:manualLayout>
          <c:xMode val="factor"/>
          <c:yMode val="factor"/>
          <c:x val="-0.02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5"/>
          <c:y val="0.136"/>
          <c:w val="0.977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6289863.72595498</c:v>
                </c:pt>
                <c:pt idx="1">
                  <c:v>4830292.812463935</c:v>
                </c:pt>
                <c:pt idx="2">
                  <c:v>6542933.900350175</c:v>
                </c:pt>
                <c:pt idx="3">
                  <c:v>6273803.925493061</c:v>
                </c:pt>
                <c:pt idx="4">
                  <c:v>6869058.20712547</c:v>
                </c:pt>
              </c:numCache>
            </c:numRef>
          </c:val>
        </c:ser>
        <c:axId val="65345521"/>
        <c:axId val="51238778"/>
      </c:barChart>
      <c:catAx>
        <c:axId val="65345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7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1238778"/>
        <c:crosses val="autoZero"/>
        <c:auto val="1"/>
        <c:lblOffset val="100"/>
        <c:tickLblSkip val="1"/>
        <c:noMultiLvlLbl val="0"/>
      </c:catAx>
      <c:valAx>
        <c:axId val="51238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53455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475"/>
          <c:y val="-0.02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6075"/>
          <c:y val="0.1765"/>
          <c:w val="0.422"/>
          <c:h val="0.60625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112157</c:v>
                </c:pt>
                <c:pt idx="1">
                  <c:v>1917</c:v>
                </c:pt>
                <c:pt idx="2">
                  <c:v>430</c:v>
                </c:pt>
                <c:pt idx="3">
                  <c:v>208</c:v>
                </c:pt>
                <c:pt idx="4">
                  <c:v>2123</c:v>
                </c:pt>
                <c:pt idx="5">
                  <c:v>758</c:v>
                </c:pt>
                <c:pt idx="6">
                  <c:v>80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0.46025</cdr:x>
      <cdr:y>0.29175</cdr:y>
    </cdr:from>
    <cdr:to>
      <cdr:x>0.4875</cdr:x>
      <cdr:y>0.40625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162300" y="819150"/>
          <a:ext cx="190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0.42425</cdr:x>
      <cdr:y>0.0105</cdr:y>
    </cdr:from>
    <cdr:to>
      <cdr:x>0.54975</cdr:x>
      <cdr:y>0.13175</cdr:y>
    </cdr:to>
    <cdr:sp textlink="'New Issue Data'!$B$9">
      <cdr:nvSpPr>
        <cdr:cNvPr id="2" name="TextBox 2"/>
        <cdr:cNvSpPr txBox="1">
          <a:spLocks noChangeArrowheads="1"/>
        </cdr:cNvSpPr>
      </cdr:nvSpPr>
      <cdr:spPr>
        <a:xfrm>
          <a:off x="2914650" y="28575"/>
          <a:ext cx="8667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051985de-ea55-431e-9476-fefa268f46c0}" type="TxLink"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750,456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0.45975</cdr:x>
      <cdr:y>0.112</cdr:y>
    </cdr:from>
    <cdr:to>
      <cdr:x>0.48675</cdr:x>
      <cdr:y>0.226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162300" y="314325"/>
          <a:ext cx="190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0.42675</cdr:x>
      <cdr:y>0.01425</cdr:y>
    </cdr:from>
    <cdr:to>
      <cdr:x>0.70475</cdr:x>
      <cdr:y>0.21</cdr:y>
    </cdr:to>
    <cdr:sp textlink="'New Issue Data'!$G$9">
      <cdr:nvSpPr>
        <cdr:cNvPr id="2" name="TextBox 2"/>
        <cdr:cNvSpPr txBox="1">
          <a:spLocks noChangeArrowheads="1"/>
        </cdr:cNvSpPr>
      </cdr:nvSpPr>
      <cdr:spPr>
        <a:xfrm>
          <a:off x="2933700" y="38100"/>
          <a:ext cx="19145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d86022bf-2750-4643-b3d7-a134d12497c5}" type="TxLink"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$145.52 </a:t>
          </a:fld>
        </a:p>
      </cdr:txBody>
    </cdr:sp>
  </cdr:relSizeAnchor>
  <cdr:relSizeAnchor xmlns:cdr="http://schemas.openxmlformats.org/drawingml/2006/chartDrawing">
    <cdr:from>
      <cdr:x>0.5695</cdr:x>
      <cdr:y>0.0195</cdr:y>
    </cdr:from>
    <cdr:to>
      <cdr:x>0.694</cdr:x>
      <cdr:y>0.14025</cdr:y>
    </cdr:to>
    <cdr:sp>
      <cdr:nvSpPr>
        <cdr:cNvPr id="3" name="TextBox 3"/>
        <cdr:cNvSpPr txBox="1">
          <a:spLocks noChangeArrowheads="1"/>
        </cdr:cNvSpPr>
      </cdr:nvSpPr>
      <cdr:spPr>
        <a:xfrm>
          <a:off x="3924300" y="47625"/>
          <a:ext cx="857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Billion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0.45075</cdr:x>
      <cdr:y>0.06025</cdr:y>
    </cdr:from>
    <cdr:to>
      <cdr:x>0.48175</cdr:x>
      <cdr:y>0.17325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714625" y="171450"/>
          <a:ext cx="1905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0.4105</cdr:x>
      <cdr:y>-0.01775</cdr:y>
    </cdr:from>
    <cdr:to>
      <cdr:x>0.6285</cdr:x>
      <cdr:y>0.09975</cdr:y>
    </cdr:to>
    <cdr:sp textlink="'Trades by Sec Type Data'!$B$13">
      <cdr:nvSpPr>
        <cdr:cNvPr id="2" name="TextBox 2"/>
        <cdr:cNvSpPr txBox="1">
          <a:spLocks noChangeArrowheads="1"/>
        </cdr:cNvSpPr>
      </cdr:nvSpPr>
      <cdr:spPr>
        <a:xfrm>
          <a:off x="2476500" y="-47624"/>
          <a:ext cx="13144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53a4dde3-1240-46f7-9704-0388a6d0bb9f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117,673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0.45075</cdr:x>
      <cdr:y>0.06</cdr:y>
    </cdr:from>
    <cdr:to>
      <cdr:x>0.48175</cdr:x>
      <cdr:y>0.1725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714625" y="171450"/>
          <a:ext cx="1905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0.4345</cdr:x>
      <cdr:y>-0.0045</cdr:y>
    </cdr:from>
    <cdr:to>
      <cdr:x>0.6525</cdr:x>
      <cdr:y>0.1055</cdr:y>
    </cdr:to>
    <cdr:sp textlink="'Trades by Sec Type Data'!$D$13">
      <cdr:nvSpPr>
        <cdr:cNvPr id="2" name="TextBox 2"/>
        <cdr:cNvSpPr txBox="1">
          <a:spLocks noChangeArrowheads="1"/>
        </cdr:cNvSpPr>
      </cdr:nvSpPr>
      <cdr:spPr>
        <a:xfrm>
          <a:off x="2619375" y="-9524"/>
          <a:ext cx="1314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c7ff4cba-e556-457d-90b9-32e13bfa4d9e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772,311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0.01275</cdr:y>
    </cdr:from>
    <cdr:to>
      <cdr:x>0.456</cdr:x>
      <cdr:y>0.12525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62225" y="38100"/>
          <a:ext cx="190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0.409</cdr:x>
      <cdr:y>-0.01725</cdr:y>
    </cdr:from>
    <cdr:to>
      <cdr:x>0.7215</cdr:x>
      <cdr:y>0.07475</cdr:y>
    </cdr:to>
    <cdr:sp textlink="'Trades by Sec Type Data'!$F$13">
      <cdr:nvSpPr>
        <cdr:cNvPr id="2" name="TextBox 2"/>
        <cdr:cNvSpPr txBox="1">
          <a:spLocks noChangeArrowheads="1"/>
        </cdr:cNvSpPr>
      </cdr:nvSpPr>
      <cdr:spPr>
        <a:xfrm>
          <a:off x="2466975" y="-47624"/>
          <a:ext cx="1885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d20371ed-ff20-4d3d-9272-d930ed90f3a9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$251,859,238,214 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PageLayoutView="0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sheetProtection/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zoomScalePageLayoutView="0" workbookViewId="0" topLeftCell="A19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sheetProtection/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sheetProtection/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590593</v>
      </c>
      <c r="C6" s="7">
        <f>B6/B$9</f>
        <v>0.7869788501924163</v>
      </c>
      <c r="D6" s="14">
        <v>90929994416</v>
      </c>
      <c r="E6" s="7">
        <f>D6/D$9</f>
        <v>0.6248709376845254</v>
      </c>
    </row>
    <row r="7" spans="1:5" ht="12.75">
      <c r="A7" s="1" t="s">
        <v>30</v>
      </c>
      <c r="B7" s="6">
        <v>159863</v>
      </c>
      <c r="C7" s="7">
        <f>B7/B$9</f>
        <v>0.21302114980758366</v>
      </c>
      <c r="D7" s="14">
        <v>54588046082</v>
      </c>
      <c r="E7" s="7">
        <f>D7/D$9</f>
        <v>0.3751290623154746</v>
      </c>
    </row>
    <row r="9" spans="1:7" ht="12.75">
      <c r="A9" s="9" t="s">
        <v>12</v>
      </c>
      <c r="B9" s="10">
        <f>SUM(B6:B7)</f>
        <v>750456</v>
      </c>
      <c r="C9" s="29">
        <f>SUM(C6:C7)</f>
        <v>1</v>
      </c>
      <c r="D9" s="15">
        <f>SUM(D6:D7)</f>
        <v>145518040498</v>
      </c>
      <c r="E9" s="29">
        <f>SUM(E6:E7)</f>
        <v>1</v>
      </c>
      <c r="G9" s="54">
        <f>+D9/1000000000</f>
        <v>145.518040498</v>
      </c>
    </row>
  </sheetData>
  <sheetProtection/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112157</v>
      </c>
      <c r="C5" s="7">
        <f>B5/B$13</f>
        <v>0.9531243360838935</v>
      </c>
      <c r="D5" s="6">
        <v>750456</v>
      </c>
      <c r="E5" s="7">
        <f>D5/D$13</f>
        <v>0.9717018144245</v>
      </c>
      <c r="F5" s="14">
        <v>145518040498</v>
      </c>
      <c r="G5" s="7">
        <f>F5/F$13</f>
        <v>0.5777752745140764</v>
      </c>
      <c r="H5" s="14">
        <f>IF(D5=0,"-",+F5/D5)</f>
        <v>193906.15905262934</v>
      </c>
      <c r="I5" s="25"/>
    </row>
    <row r="6" spans="1:8" ht="12.75">
      <c r="A6" s="51" t="s">
        <v>6</v>
      </c>
      <c r="B6" s="6">
        <v>1917</v>
      </c>
      <c r="C6" s="7">
        <f aca="true" t="shared" si="0" ref="C6:C11">B6/B$13</f>
        <v>0.016290907854818012</v>
      </c>
      <c r="D6" s="6">
        <v>5943</v>
      </c>
      <c r="E6" s="7">
        <f aca="true" t="shared" si="1" ref="E6:E11">D6/D$13</f>
        <v>0.007695086564868298</v>
      </c>
      <c r="F6" s="14">
        <v>4690828091</v>
      </c>
      <c r="G6" s="7">
        <f aca="true" t="shared" si="2" ref="G6:G11">F6/F$13</f>
        <v>0.018624800599985506</v>
      </c>
      <c r="H6" s="14">
        <f aca="true" t="shared" si="3" ref="H6:H11">IF(D6=0,"-",+F6/D6)</f>
        <v>789303.0609119973</v>
      </c>
    </row>
    <row r="7" spans="1:8" ht="12.75">
      <c r="A7" s="51" t="s">
        <v>7</v>
      </c>
      <c r="B7" s="6">
        <v>430</v>
      </c>
      <c r="C7" s="7">
        <f t="shared" si="0"/>
        <v>0.003654194250167838</v>
      </c>
      <c r="D7" s="6">
        <v>1161</v>
      </c>
      <c r="E7" s="7">
        <f t="shared" si="1"/>
        <v>0.0015032804142372698</v>
      </c>
      <c r="F7" s="14">
        <v>2732927055</v>
      </c>
      <c r="G7" s="7">
        <f t="shared" si="2"/>
        <v>0.010851009771886485</v>
      </c>
      <c r="H7" s="14">
        <f t="shared" si="3"/>
        <v>2353942.338501292</v>
      </c>
    </row>
    <row r="8" spans="1:8" ht="12.75">
      <c r="A8" s="51" t="s">
        <v>8</v>
      </c>
      <c r="B8" s="6">
        <v>208</v>
      </c>
      <c r="C8" s="7">
        <f t="shared" si="0"/>
        <v>0.0017676102419416518</v>
      </c>
      <c r="D8" s="6">
        <v>1423</v>
      </c>
      <c r="E8" s="7">
        <f t="shared" si="1"/>
        <v>0.0018425219891986518</v>
      </c>
      <c r="F8" s="14">
        <v>1163876205</v>
      </c>
      <c r="G8" s="7">
        <f t="shared" si="2"/>
        <v>0.004621137637250679</v>
      </c>
      <c r="H8" s="14">
        <f t="shared" si="3"/>
        <v>817903.1658468025</v>
      </c>
    </row>
    <row r="9" spans="1:8" ht="12.75">
      <c r="A9" s="51" t="s">
        <v>9</v>
      </c>
      <c r="B9" s="6">
        <v>2123</v>
      </c>
      <c r="C9" s="7">
        <f t="shared" si="0"/>
        <v>0.018041521844433302</v>
      </c>
      <c r="D9" s="6">
        <v>11728</v>
      </c>
      <c r="E9" s="7">
        <f t="shared" si="1"/>
        <v>0.01518559233262248</v>
      </c>
      <c r="F9" s="14">
        <v>73767521778</v>
      </c>
      <c r="G9" s="7">
        <f t="shared" si="2"/>
        <v>0.29289186412658463</v>
      </c>
      <c r="H9" s="14">
        <f t="shared" si="3"/>
        <v>6289863.72595498</v>
      </c>
    </row>
    <row r="10" spans="1:8" ht="12.75">
      <c r="A10" s="51" t="s">
        <v>10</v>
      </c>
      <c r="B10" s="6">
        <v>758</v>
      </c>
      <c r="C10" s="7">
        <f t="shared" si="0"/>
        <v>0.006441579631691212</v>
      </c>
      <c r="D10" s="6">
        <v>1366</v>
      </c>
      <c r="E10" s="7">
        <f t="shared" si="1"/>
        <v>0.001768717524416977</v>
      </c>
      <c r="F10" s="14">
        <v>23441631000</v>
      </c>
      <c r="G10" s="7">
        <f t="shared" si="2"/>
        <v>0.09307433456176062</v>
      </c>
      <c r="H10" s="14">
        <f t="shared" si="3"/>
        <v>17160784.04099561</v>
      </c>
    </row>
    <row r="11" spans="1:8" ht="12.75">
      <c r="A11" s="51" t="s">
        <v>11</v>
      </c>
      <c r="B11" s="6">
        <v>80</v>
      </c>
      <c r="C11" s="7">
        <f t="shared" si="0"/>
        <v>0.0006798500930544815</v>
      </c>
      <c r="D11" s="6">
        <v>234</v>
      </c>
      <c r="E11" s="7">
        <f t="shared" si="1"/>
        <v>0.0003029867501563489</v>
      </c>
      <c r="F11" s="14">
        <v>544413587</v>
      </c>
      <c r="G11" s="7">
        <f t="shared" si="2"/>
        <v>0.002161578788455725</v>
      </c>
      <c r="H11" s="14">
        <f t="shared" si="3"/>
        <v>2326553.7905982905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117673</v>
      </c>
      <c r="C13" s="11">
        <f t="shared" si="4"/>
        <v>1</v>
      </c>
      <c r="D13" s="10">
        <f t="shared" si="4"/>
        <v>772311</v>
      </c>
      <c r="E13" s="12">
        <f t="shared" si="4"/>
        <v>1</v>
      </c>
      <c r="F13" s="15">
        <f t="shared" si="4"/>
        <v>251859238214</v>
      </c>
      <c r="G13" s="12">
        <f t="shared" si="4"/>
        <v>1</v>
      </c>
      <c r="H13" s="15">
        <f>F13/D13</f>
        <v>326111.1627492034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77332</v>
      </c>
      <c r="C16" s="7">
        <f aca="true" t="shared" si="5" ref="C16:C22">B16/B$24</f>
        <v>0.9816820057124722</v>
      </c>
      <c r="D16" s="6">
        <v>302886</v>
      </c>
      <c r="E16" s="7">
        <f aca="true" t="shared" si="6" ref="E16:E22">D16/D$24</f>
        <v>0.9871009372840922</v>
      </c>
      <c r="F16" s="20">
        <v>46911711790</v>
      </c>
      <c r="G16" s="7">
        <f aca="true" t="shared" si="7" ref="G16:G22">F16/F$24</f>
        <v>0.8303596034223625</v>
      </c>
      <c r="H16" s="20">
        <f aca="true" t="shared" si="8" ref="H16:H22">IF(D16=0,"-",+F16/D16)</f>
        <v>154882.40390774087</v>
      </c>
      <c r="J16" s="8"/>
      <c r="M16" s="1"/>
      <c r="N16" s="1"/>
    </row>
    <row r="17" spans="1:14" ht="12.75">
      <c r="A17" s="1" t="s">
        <v>6</v>
      </c>
      <c r="B17" s="6">
        <v>770</v>
      </c>
      <c r="C17" s="7">
        <f t="shared" si="5"/>
        <v>0.0097746747064424</v>
      </c>
      <c r="D17" s="6">
        <v>1455</v>
      </c>
      <c r="E17" s="7">
        <f t="shared" si="6"/>
        <v>0.004741823206580543</v>
      </c>
      <c r="F17" s="20">
        <v>786480908</v>
      </c>
      <c r="G17" s="7">
        <f t="shared" si="7"/>
        <v>0.013921086013436636</v>
      </c>
      <c r="H17" s="20">
        <f t="shared" si="8"/>
        <v>540536.7065292096</v>
      </c>
      <c r="J17" s="8"/>
      <c r="M17" s="1"/>
      <c r="N17" s="1"/>
    </row>
    <row r="18" spans="1:14" ht="12.75">
      <c r="A18" s="1" t="s">
        <v>7</v>
      </c>
      <c r="B18" s="6">
        <v>115</v>
      </c>
      <c r="C18" s="7">
        <f t="shared" si="5"/>
        <v>0.00145985401459854</v>
      </c>
      <c r="D18" s="6">
        <v>264</v>
      </c>
      <c r="E18" s="7">
        <f t="shared" si="6"/>
        <v>0.0008603720457300778</v>
      </c>
      <c r="F18" s="20">
        <v>126810000</v>
      </c>
      <c r="G18" s="7">
        <f t="shared" si="7"/>
        <v>0.002244597293344468</v>
      </c>
      <c r="H18" s="20">
        <f t="shared" si="8"/>
        <v>480340.9090909091</v>
      </c>
      <c r="J18" s="8"/>
      <c r="M18" s="1"/>
      <c r="N18" s="1"/>
    </row>
    <row r="19" spans="1:14" ht="12.75">
      <c r="A19" s="1" t="s">
        <v>8</v>
      </c>
      <c r="B19" s="6">
        <v>111</v>
      </c>
      <c r="C19" s="7">
        <f t="shared" si="5"/>
        <v>0.0014090764836559822</v>
      </c>
      <c r="D19" s="6">
        <v>362</v>
      </c>
      <c r="E19" s="7">
        <f t="shared" si="6"/>
        <v>0.0011797525778571522</v>
      </c>
      <c r="F19" s="20">
        <v>170580174</v>
      </c>
      <c r="G19" s="7">
        <f t="shared" si="7"/>
        <v>0.003019350184201786</v>
      </c>
      <c r="H19" s="20">
        <f t="shared" si="8"/>
        <v>471215.9502762431</v>
      </c>
      <c r="J19" s="8"/>
      <c r="M19" s="1"/>
      <c r="N19" s="1"/>
    </row>
    <row r="20" spans="1:14" ht="12.75">
      <c r="A20" s="1" t="s">
        <v>9</v>
      </c>
      <c r="B20" s="6">
        <v>402</v>
      </c>
      <c r="C20" s="7">
        <f t="shared" si="5"/>
        <v>0.005103141859727071</v>
      </c>
      <c r="D20" s="6">
        <v>1733</v>
      </c>
      <c r="E20" s="7">
        <f t="shared" si="6"/>
        <v>0.005647821042614488</v>
      </c>
      <c r="F20" s="20">
        <v>8370897444</v>
      </c>
      <c r="G20" s="7">
        <f t="shared" si="7"/>
        <v>0.148168864802985</v>
      </c>
      <c r="H20" s="20">
        <f t="shared" si="8"/>
        <v>4830292.812463935</v>
      </c>
      <c r="J20" s="8"/>
      <c r="M20" s="1"/>
      <c r="N20" s="1"/>
    </row>
    <row r="21" spans="1:14" ht="12.75">
      <c r="A21" s="1" t="s">
        <v>10</v>
      </c>
      <c r="B21" s="6">
        <v>12</v>
      </c>
      <c r="C21" s="7">
        <f t="shared" si="5"/>
        <v>0.00015233259282767376</v>
      </c>
      <c r="D21" s="6">
        <v>37</v>
      </c>
      <c r="E21" s="7">
        <f t="shared" si="6"/>
        <v>0.0001205824458030791</v>
      </c>
      <c r="F21" s="20">
        <v>52632000</v>
      </c>
      <c r="G21" s="7">
        <f t="shared" si="7"/>
        <v>0.0009316114245194074</v>
      </c>
      <c r="H21" s="20">
        <f t="shared" si="8"/>
        <v>1422486.4864864864</v>
      </c>
      <c r="J21" s="8"/>
      <c r="M21" s="1"/>
      <c r="N21" s="1"/>
    </row>
    <row r="22" spans="1:14" ht="12.75">
      <c r="A22" s="1" t="s">
        <v>11</v>
      </c>
      <c r="B22" s="6">
        <v>33</v>
      </c>
      <c r="C22" s="7">
        <f t="shared" si="5"/>
        <v>0.00041891463027610284</v>
      </c>
      <c r="D22" s="6">
        <v>107</v>
      </c>
      <c r="E22" s="7">
        <f t="shared" si="6"/>
        <v>0.0003487113973224179</v>
      </c>
      <c r="F22" s="20">
        <v>76545224</v>
      </c>
      <c r="G22" s="7">
        <f t="shared" si="7"/>
        <v>0.0013548868591502722</v>
      </c>
      <c r="H22" s="20">
        <f t="shared" si="8"/>
        <v>715375.9252336449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78775</v>
      </c>
      <c r="C24" s="11">
        <f t="shared" si="9"/>
        <v>1</v>
      </c>
      <c r="D24" s="10">
        <f t="shared" si="9"/>
        <v>306844</v>
      </c>
      <c r="E24" s="11">
        <f t="shared" si="9"/>
        <v>1</v>
      </c>
      <c r="F24" s="21">
        <f t="shared" si="9"/>
        <v>56495657540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111024</v>
      </c>
      <c r="C27" s="7">
        <f>B27/B$35</f>
        <v>0.9529466293581447</v>
      </c>
      <c r="D27" s="6">
        <v>447570</v>
      </c>
      <c r="E27" s="7">
        <f>D27/D$35</f>
        <v>0.9615504428885399</v>
      </c>
      <c r="F27" s="20">
        <v>98606328708</v>
      </c>
      <c r="G27" s="7">
        <f>F27/F$35</f>
        <v>0.5047323987808289</v>
      </c>
      <c r="H27" s="20">
        <f aca="true" t="shared" si="10" ref="H27:H33">IF(D27=0,"-",+F27/D27)</f>
        <v>220314.87523292445</v>
      </c>
      <c r="J27" s="8"/>
    </row>
    <row r="28" spans="1:10" ht="12.75">
      <c r="A28" s="1" t="s">
        <v>6</v>
      </c>
      <c r="B28" s="6">
        <v>1904</v>
      </c>
      <c r="C28" s="7">
        <f aca="true" t="shared" si="11" ref="C28:C33">B28/B$35</f>
        <v>0.01634250596535801</v>
      </c>
      <c r="D28" s="6">
        <v>4488</v>
      </c>
      <c r="E28" s="7">
        <f aca="true" t="shared" si="12" ref="E28:E33">D28/D$35</f>
        <v>0.009641929503058219</v>
      </c>
      <c r="F28" s="20">
        <v>3904347183</v>
      </c>
      <c r="G28" s="7">
        <f aca="true" t="shared" si="13" ref="G28:G33">F28/F$35</f>
        <v>0.01998503083087487</v>
      </c>
      <c r="H28" s="20">
        <f t="shared" si="10"/>
        <v>869952.5808823529</v>
      </c>
      <c r="J28" s="8"/>
    </row>
    <row r="29" spans="1:10" ht="12.75">
      <c r="A29" s="1" t="s">
        <v>7</v>
      </c>
      <c r="B29" s="6">
        <v>428</v>
      </c>
      <c r="C29" s="7">
        <f t="shared" si="11"/>
        <v>0.0036736305426329973</v>
      </c>
      <c r="D29" s="6">
        <v>897</v>
      </c>
      <c r="E29" s="7">
        <f t="shared" si="12"/>
        <v>0.0019270968726032135</v>
      </c>
      <c r="F29" s="20">
        <v>2606117055</v>
      </c>
      <c r="G29" s="7">
        <f t="shared" si="13"/>
        <v>0.013339830515027183</v>
      </c>
      <c r="H29" s="20">
        <f t="shared" si="10"/>
        <v>2905370.1839464884</v>
      </c>
      <c r="J29" s="8"/>
    </row>
    <row r="30" spans="1:10" ht="12.75">
      <c r="A30" s="1" t="s">
        <v>8</v>
      </c>
      <c r="B30" s="6">
        <v>208</v>
      </c>
      <c r="C30" s="7">
        <f t="shared" si="11"/>
        <v>0.0017853157777281857</v>
      </c>
      <c r="D30" s="6">
        <v>1061</v>
      </c>
      <c r="E30" s="7">
        <f t="shared" si="12"/>
        <v>0.00227943119490748</v>
      </c>
      <c r="F30" s="20">
        <v>993296031</v>
      </c>
      <c r="G30" s="7">
        <f t="shared" si="13"/>
        <v>0.005084345954210866</v>
      </c>
      <c r="H30" s="20">
        <f t="shared" si="10"/>
        <v>936188.5306314797</v>
      </c>
      <c r="J30" s="8"/>
    </row>
    <row r="31" spans="1:10" ht="12.75">
      <c r="A31" s="1" t="s">
        <v>9</v>
      </c>
      <c r="B31" s="6">
        <v>2118</v>
      </c>
      <c r="C31" s="7">
        <f t="shared" si="11"/>
        <v>0.018179321236674505</v>
      </c>
      <c r="D31" s="6">
        <v>9995</v>
      </c>
      <c r="E31" s="7">
        <f t="shared" si="12"/>
        <v>0.0214730582404338</v>
      </c>
      <c r="F31" s="20">
        <v>65396624334</v>
      </c>
      <c r="G31" s="7">
        <f t="shared" si="13"/>
        <v>0.3347431701875196</v>
      </c>
      <c r="H31" s="20">
        <f t="shared" si="10"/>
        <v>6542933.900350175</v>
      </c>
      <c r="J31" s="8"/>
    </row>
    <row r="32" spans="1:10" ht="12.75">
      <c r="A32" s="1" t="s">
        <v>10</v>
      </c>
      <c r="B32" s="6">
        <v>758</v>
      </c>
      <c r="C32" s="7">
        <f t="shared" si="11"/>
        <v>0.006506102689990215</v>
      </c>
      <c r="D32" s="6">
        <v>1329</v>
      </c>
      <c r="E32" s="7">
        <f t="shared" si="12"/>
        <v>0.0028551970386729887</v>
      </c>
      <c r="F32" s="20">
        <v>23388999000</v>
      </c>
      <c r="G32" s="7">
        <f t="shared" si="13"/>
        <v>0.11972036404793808</v>
      </c>
      <c r="H32" s="20">
        <f t="shared" si="10"/>
        <v>17598945.823927764</v>
      </c>
      <c r="J32" s="8"/>
    </row>
    <row r="33" spans="1:10" ht="12.75">
      <c r="A33" s="1" t="s">
        <v>11</v>
      </c>
      <c r="B33" s="6">
        <v>66</v>
      </c>
      <c r="C33" s="7">
        <f t="shared" si="11"/>
        <v>0.0005664944294714435</v>
      </c>
      <c r="D33" s="6">
        <v>127</v>
      </c>
      <c r="E33" s="7">
        <f t="shared" si="12"/>
        <v>0.00027284426178440145</v>
      </c>
      <c r="F33" s="20">
        <v>467868363</v>
      </c>
      <c r="G33" s="7">
        <f t="shared" si="13"/>
        <v>0.0023948596836005183</v>
      </c>
      <c r="H33" s="20">
        <f t="shared" si="10"/>
        <v>3684002.8582677166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116506</v>
      </c>
      <c r="C35" s="11">
        <f t="shared" si="14"/>
        <v>1.0000000000000002</v>
      </c>
      <c r="D35" s="10">
        <f t="shared" si="14"/>
        <v>465467</v>
      </c>
      <c r="E35" s="11">
        <f t="shared" si="14"/>
        <v>0.9999999999999999</v>
      </c>
      <c r="F35" s="21">
        <f t="shared" si="14"/>
        <v>195363580674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98160</v>
      </c>
      <c r="C38" s="7">
        <f aca="true" t="shared" si="15" ref="C38:C44">B38/B$46</f>
        <v>0.9511720074806926</v>
      </c>
      <c r="D38" s="6">
        <v>293598</v>
      </c>
      <c r="E38" s="7">
        <f aca="true" t="shared" si="16" ref="E38:E44">D38/D$46</f>
        <v>0.9618217079658774</v>
      </c>
      <c r="F38" s="20">
        <v>64365990868</v>
      </c>
      <c r="G38" s="7">
        <f aca="true" t="shared" si="17" ref="G38:G44">F38/F$46</f>
        <v>0.5258814360997494</v>
      </c>
      <c r="H38" s="20">
        <f aca="true" t="shared" si="18" ref="H38:H44">IF(D38=0,"-",+F38/D38)</f>
        <v>219231.70753206767</v>
      </c>
      <c r="J38" s="8"/>
      <c r="N38" s="1"/>
    </row>
    <row r="39" spans="1:14" ht="12.75">
      <c r="A39" s="1" t="s">
        <v>6</v>
      </c>
      <c r="B39" s="6">
        <v>1796</v>
      </c>
      <c r="C39" s="7">
        <f t="shared" si="15"/>
        <v>0.017403269411525306</v>
      </c>
      <c r="D39" s="6">
        <v>3545</v>
      </c>
      <c r="E39" s="7">
        <f t="shared" si="16"/>
        <v>0.011613355522650139</v>
      </c>
      <c r="F39" s="20">
        <v>2823271402</v>
      </c>
      <c r="G39" s="7">
        <f t="shared" si="17"/>
        <v>0.023066622596207786</v>
      </c>
      <c r="H39" s="20">
        <f t="shared" si="18"/>
        <v>796409.4222849084</v>
      </c>
      <c r="J39" s="8"/>
      <c r="N39" s="1"/>
    </row>
    <row r="40" spans="1:14" ht="12.75">
      <c r="A40" s="1" t="s">
        <v>7</v>
      </c>
      <c r="B40" s="6">
        <v>412</v>
      </c>
      <c r="C40" s="7">
        <f t="shared" si="15"/>
        <v>0.003992286746964602</v>
      </c>
      <c r="D40" s="6">
        <v>799</v>
      </c>
      <c r="E40" s="7">
        <f t="shared" si="16"/>
        <v>0.002617509467587436</v>
      </c>
      <c r="F40" s="20">
        <v>1596042055</v>
      </c>
      <c r="G40" s="7">
        <f t="shared" si="17"/>
        <v>0.01303994355777522</v>
      </c>
      <c r="H40" s="20">
        <f t="shared" si="18"/>
        <v>1997549.50563204</v>
      </c>
      <c r="J40" s="8"/>
      <c r="N40" s="1"/>
    </row>
    <row r="41" spans="1:14" ht="12.75">
      <c r="A41" s="1" t="s">
        <v>8</v>
      </c>
      <c r="B41" s="6">
        <v>197</v>
      </c>
      <c r="C41" s="7">
        <f t="shared" si="15"/>
        <v>0.001908933226097152</v>
      </c>
      <c r="D41" s="6">
        <v>707</v>
      </c>
      <c r="E41" s="7">
        <f t="shared" si="16"/>
        <v>0.0023161191409065297</v>
      </c>
      <c r="F41" s="20">
        <v>740299774</v>
      </c>
      <c r="G41" s="7">
        <f t="shared" si="17"/>
        <v>0.006048379012665648</v>
      </c>
      <c r="H41" s="20">
        <f t="shared" si="18"/>
        <v>1047100.1046676097</v>
      </c>
      <c r="J41" s="8"/>
      <c r="N41" s="1"/>
    </row>
    <row r="42" spans="1:14" ht="12.75">
      <c r="A42" s="1" t="s">
        <v>9</v>
      </c>
      <c r="B42" s="6">
        <v>1822</v>
      </c>
      <c r="C42" s="7">
        <f t="shared" si="15"/>
        <v>0.017655209837304627</v>
      </c>
      <c r="D42" s="6">
        <v>5476</v>
      </c>
      <c r="E42" s="7">
        <f t="shared" si="16"/>
        <v>0.017939276401137422</v>
      </c>
      <c r="F42" s="20">
        <v>34355350296</v>
      </c>
      <c r="G42" s="7">
        <f t="shared" si="17"/>
        <v>0.2806892383342845</v>
      </c>
      <c r="H42" s="20">
        <f t="shared" si="18"/>
        <v>6273803.925493061</v>
      </c>
      <c r="J42" s="8"/>
      <c r="N42" s="1"/>
    </row>
    <row r="43" spans="1:14" ht="12.75">
      <c r="A43" s="1" t="s">
        <v>10</v>
      </c>
      <c r="B43" s="6">
        <v>753</v>
      </c>
      <c r="C43" s="7">
        <f t="shared" si="15"/>
        <v>0.0072965823312241395</v>
      </c>
      <c r="D43" s="6">
        <v>1042</v>
      </c>
      <c r="E43" s="7">
        <f t="shared" si="16"/>
        <v>0.0034135730478424384</v>
      </c>
      <c r="F43" s="20">
        <v>18167258000</v>
      </c>
      <c r="G43" s="7">
        <f t="shared" si="17"/>
        <v>0.14842968465485723</v>
      </c>
      <c r="H43" s="20">
        <f t="shared" si="18"/>
        <v>17434988.48368522</v>
      </c>
      <c r="J43" s="8"/>
      <c r="N43" s="1"/>
    </row>
    <row r="44" spans="1:14" ht="12.75">
      <c r="A44" s="1" t="s">
        <v>11</v>
      </c>
      <c r="B44" s="6">
        <v>59</v>
      </c>
      <c r="C44" s="7">
        <f t="shared" si="15"/>
        <v>0.0005717109661915328</v>
      </c>
      <c r="D44" s="6">
        <v>85</v>
      </c>
      <c r="E44" s="7">
        <f t="shared" si="16"/>
        <v>0.0002784584539986634</v>
      </c>
      <c r="F44" s="20">
        <v>348180498</v>
      </c>
      <c r="G44" s="7">
        <f t="shared" si="17"/>
        <v>0.0028446957444602347</v>
      </c>
      <c r="H44" s="20">
        <f t="shared" si="18"/>
        <v>4096241.1529411767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103199</v>
      </c>
      <c r="C46" s="11">
        <f t="shared" si="19"/>
        <v>1</v>
      </c>
      <c r="D46" s="10">
        <f t="shared" si="19"/>
        <v>305252</v>
      </c>
      <c r="E46" s="11">
        <f t="shared" si="19"/>
        <v>1.0000000000000002</v>
      </c>
      <c r="F46" s="10">
        <f t="shared" si="19"/>
        <v>122396392893</v>
      </c>
      <c r="G46" s="11">
        <f t="shared" si="19"/>
        <v>1.0000000000000002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84177</v>
      </c>
      <c r="C49" s="7">
        <f aca="true" t="shared" si="20" ref="C49:C55">B49/B$57</f>
        <v>0.9659861603607945</v>
      </c>
      <c r="D49" s="6">
        <v>153972</v>
      </c>
      <c r="E49" s="7">
        <f aca="true" t="shared" si="21" ref="E49:E55">D49/D$57</f>
        <v>0.9610336110851044</v>
      </c>
      <c r="F49" s="20">
        <v>34240337840</v>
      </c>
      <c r="G49" s="7">
        <f aca="true" t="shared" si="22" ref="G49:G55">F49/F$57</f>
        <v>0.46925664646371196</v>
      </c>
      <c r="H49" s="20">
        <f aca="true" t="shared" si="23" ref="H49:H55">IF(D49=0,"-",+F49/D49)</f>
        <v>222380.28888369314</v>
      </c>
      <c r="J49" s="8"/>
      <c r="N49" s="1"/>
    </row>
    <row r="50" spans="1:14" ht="12.75">
      <c r="A50" s="1" t="s">
        <v>6</v>
      </c>
      <c r="B50" s="6">
        <v>761</v>
      </c>
      <c r="C50" s="7">
        <f t="shared" si="20"/>
        <v>0.008732972997785199</v>
      </c>
      <c r="D50" s="6">
        <v>943</v>
      </c>
      <c r="E50" s="7">
        <f t="shared" si="21"/>
        <v>0.005885840901288893</v>
      </c>
      <c r="F50" s="20">
        <v>1081075781</v>
      </c>
      <c r="G50" s="7">
        <f t="shared" si="22"/>
        <v>0.014815916768571179</v>
      </c>
      <c r="H50" s="20">
        <f t="shared" si="23"/>
        <v>1146421.8250265112</v>
      </c>
      <c r="J50" s="8"/>
      <c r="N50" s="1"/>
    </row>
    <row r="51" spans="1:14" ht="12.75">
      <c r="A51" s="1" t="s">
        <v>7</v>
      </c>
      <c r="B51" s="6">
        <v>81</v>
      </c>
      <c r="C51" s="7">
        <f t="shared" si="20"/>
        <v>0.0009295280063345612</v>
      </c>
      <c r="D51" s="6">
        <v>98</v>
      </c>
      <c r="E51" s="7">
        <f t="shared" si="21"/>
        <v>0.0006116780576100865</v>
      </c>
      <c r="F51" s="20">
        <v>1010075000</v>
      </c>
      <c r="G51" s="7">
        <f t="shared" si="22"/>
        <v>0.013842865960952033</v>
      </c>
      <c r="H51" s="20">
        <f t="shared" si="23"/>
        <v>10306887.75510204</v>
      </c>
      <c r="J51" s="8"/>
      <c r="N51" s="1"/>
    </row>
    <row r="52" spans="1:14" ht="12.75">
      <c r="A52" s="1" t="s">
        <v>8</v>
      </c>
      <c r="B52" s="6">
        <v>175</v>
      </c>
      <c r="C52" s="7">
        <f t="shared" si="20"/>
        <v>0.00200823951985862</v>
      </c>
      <c r="D52" s="6">
        <v>354</v>
      </c>
      <c r="E52" s="7">
        <f t="shared" si="21"/>
        <v>0.0022095309427956184</v>
      </c>
      <c r="F52" s="20">
        <v>252996257</v>
      </c>
      <c r="G52" s="7">
        <f t="shared" si="22"/>
        <v>0.0034672606234918916</v>
      </c>
      <c r="H52" s="20">
        <f t="shared" si="23"/>
        <v>714678.6920903955</v>
      </c>
      <c r="J52" s="8"/>
      <c r="N52" s="1"/>
    </row>
    <row r="53" spans="1:14" ht="12.75">
      <c r="A53" s="1" t="s">
        <v>9</v>
      </c>
      <c r="B53" s="6">
        <v>1721</v>
      </c>
      <c r="C53" s="7">
        <f t="shared" si="20"/>
        <v>0.01974960122100963</v>
      </c>
      <c r="D53" s="6">
        <v>4519</v>
      </c>
      <c r="E53" s="7">
        <f t="shared" si="21"/>
        <v>0.02820584839122429</v>
      </c>
      <c r="F53" s="20">
        <v>31041274038</v>
      </c>
      <c r="G53" s="7">
        <f t="shared" si="22"/>
        <v>0.42541414822187884</v>
      </c>
      <c r="H53" s="20">
        <f t="shared" si="23"/>
        <v>6869058.20712547</v>
      </c>
      <c r="J53" s="8"/>
      <c r="N53" s="1"/>
    </row>
    <row r="54" spans="1:14" ht="12.75">
      <c r="A54" s="1" t="s">
        <v>10</v>
      </c>
      <c r="B54" s="6">
        <v>198</v>
      </c>
      <c r="C54" s="7">
        <f t="shared" si="20"/>
        <v>0.0022721795710400386</v>
      </c>
      <c r="D54" s="6">
        <v>287</v>
      </c>
      <c r="E54" s="7">
        <f t="shared" si="21"/>
        <v>0.0017913428830009675</v>
      </c>
      <c r="F54" s="20">
        <v>5221741000</v>
      </c>
      <c r="G54" s="7">
        <f t="shared" si="22"/>
        <v>0.07156286488212027</v>
      </c>
      <c r="H54" s="20">
        <f t="shared" si="23"/>
        <v>18194219.51219512</v>
      </c>
      <c r="J54" s="8"/>
      <c r="N54" s="1"/>
    </row>
    <row r="55" spans="1:14" ht="12.75">
      <c r="A55" s="1" t="s">
        <v>11</v>
      </c>
      <c r="B55" s="6">
        <v>28</v>
      </c>
      <c r="C55" s="7">
        <f t="shared" si="20"/>
        <v>0.0003213183231773792</v>
      </c>
      <c r="D55" s="6">
        <v>42</v>
      </c>
      <c r="E55" s="7">
        <f t="shared" si="21"/>
        <v>0.0002621477389757513</v>
      </c>
      <c r="F55" s="20">
        <v>119687865</v>
      </c>
      <c r="G55" s="7">
        <f t="shared" si="22"/>
        <v>0.0016402970792738383</v>
      </c>
      <c r="H55" s="20">
        <f t="shared" si="23"/>
        <v>2849711.0714285714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87141</v>
      </c>
      <c r="C57" s="11">
        <f t="shared" si="24"/>
        <v>1</v>
      </c>
      <c r="D57" s="10">
        <f t="shared" si="24"/>
        <v>160215</v>
      </c>
      <c r="E57" s="11">
        <f t="shared" si="24"/>
        <v>1</v>
      </c>
      <c r="F57" s="10">
        <f t="shared" si="24"/>
        <v>72967187781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sheetProtection/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zoomScalePageLayoutView="0" workbookViewId="0" topLeftCell="A1">
      <selection activeCell="A1" sqref="A1"/>
    </sheetView>
  </sheetViews>
  <sheetFormatPr defaultColWidth="10.660156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Tweet Ton</cp:lastModifiedBy>
  <cp:lastPrinted>2001-02-08T21:22:29Z</cp:lastPrinted>
  <dcterms:created xsi:type="dcterms:W3CDTF">2000-09-06T18:30:25Z</dcterms:created>
  <dcterms:modified xsi:type="dcterms:W3CDTF">2016-06-03T12:59:03Z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