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C:\MSRBStat\"/>
    </mc:Choice>
  </mc:AlternateContent>
  <xr:revisionPtr revIDLastSave="0" documentId="8_{BBCEC737-7C72-43BF-B1B8-9BF58B130C1C}" xr6:coauthVersionLast="43" xr6:coauthVersionMax="43" xr10:uidLastSave="{00000000-0000-0000-0000-000000000000}"/>
  <bookViews>
    <workbookView xWindow="28680" yWindow="-120" windowWidth="29040" windowHeight="16440" xr2:uid="{00000000-000D-0000-FFFF-FFFF00000000}"/>
  </bookViews>
  <sheets>
    <sheet name="New Issue Chart" sheetId="1" r:id="rId1"/>
    <sheet name="Average Size Chart" sheetId="2" r:id="rId2"/>
    <sheet name="Trades by Sec Type Chart" sheetId="43868" r:id="rId3"/>
    <sheet name="New Issue Data" sheetId="43869" r:id="rId4"/>
    <sheet name="Trades by Sec Type Data" sheetId="16" r:id="rId5"/>
    <sheet name="Definitions" sheetId="43870" r:id="rId6"/>
  </sheets>
  <definedNames>
    <definedName name="_xlnm.Print_Area" localSheetId="4">'Trades by Sec Type Data'!$A$1:$H$57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43869" l="1"/>
  <c r="B9" i="43869"/>
  <c r="C7" i="43869" s="1"/>
  <c r="D9" i="43869"/>
  <c r="E7" i="43869" s="1"/>
  <c r="H5" i="16"/>
  <c r="H6" i="16"/>
  <c r="H7" i="16"/>
  <c r="H8" i="16"/>
  <c r="H9" i="16"/>
  <c r="H10" i="16"/>
  <c r="H11" i="16"/>
  <c r="B13" i="16"/>
  <c r="C5" i="16" s="1"/>
  <c r="D13" i="16"/>
  <c r="E10" i="16" s="1"/>
  <c r="F13" i="16"/>
  <c r="G5" i="16" s="1"/>
  <c r="H16" i="16"/>
  <c r="G17" i="16"/>
  <c r="H17" i="16"/>
  <c r="G18" i="16"/>
  <c r="H18" i="16"/>
  <c r="H19" i="16"/>
  <c r="H20" i="16"/>
  <c r="H21" i="16"/>
  <c r="H22" i="16"/>
  <c r="B24" i="16"/>
  <c r="C16" i="16" s="1"/>
  <c r="D24" i="16"/>
  <c r="E16" i="16" s="1"/>
  <c r="F24" i="16"/>
  <c r="G16" i="16" s="1"/>
  <c r="H27" i="16"/>
  <c r="H28" i="16"/>
  <c r="H29" i="16"/>
  <c r="H30" i="16"/>
  <c r="H31" i="16"/>
  <c r="H32" i="16"/>
  <c r="H33" i="16"/>
  <c r="B35" i="16"/>
  <c r="C27" i="16" s="1"/>
  <c r="D35" i="16"/>
  <c r="E27" i="16" s="1"/>
  <c r="F35" i="16"/>
  <c r="G27" i="16" s="1"/>
  <c r="H38" i="16"/>
  <c r="H39" i="16"/>
  <c r="H40" i="16"/>
  <c r="H41" i="16"/>
  <c r="H42" i="16"/>
  <c r="H43" i="16"/>
  <c r="H44" i="16"/>
  <c r="B46" i="16"/>
  <c r="C38" i="16" s="1"/>
  <c r="D46" i="16"/>
  <c r="E38" i="16" s="1"/>
  <c r="F46" i="16"/>
  <c r="G41" i="16" s="1"/>
  <c r="H49" i="16"/>
  <c r="H50" i="16"/>
  <c r="H51" i="16"/>
  <c r="H52" i="16"/>
  <c r="H53" i="16"/>
  <c r="H54" i="16"/>
  <c r="H55" i="16"/>
  <c r="B57" i="16"/>
  <c r="C51" i="16" s="1"/>
  <c r="D57" i="16"/>
  <c r="E51" i="16" s="1"/>
  <c r="F57" i="16"/>
  <c r="G49" i="16" s="1"/>
  <c r="E49" i="16" l="1"/>
  <c r="E53" i="16"/>
  <c r="G40" i="16"/>
  <c r="G44" i="16"/>
  <c r="E30" i="16"/>
  <c r="E32" i="16"/>
  <c r="E28" i="16"/>
  <c r="E35" i="16" s="1"/>
  <c r="E29" i="16"/>
  <c r="E33" i="16"/>
  <c r="E31" i="16"/>
  <c r="G22" i="16"/>
  <c r="G21" i="16"/>
  <c r="G19" i="16"/>
  <c r="G24" i="16" s="1"/>
  <c r="G8" i="16"/>
  <c r="G11" i="16"/>
  <c r="G6" i="16"/>
  <c r="G13" i="16" s="1"/>
  <c r="G10" i="16"/>
  <c r="E6" i="16"/>
  <c r="E9" i="16"/>
  <c r="E6" i="43869"/>
  <c r="E9" i="43869" s="1"/>
  <c r="E54" i="16"/>
  <c r="E50" i="16"/>
  <c r="E7" i="16"/>
  <c r="G43" i="16"/>
  <c r="G39" i="16"/>
  <c r="G9" i="16"/>
  <c r="E52" i="16"/>
  <c r="G42" i="16"/>
  <c r="G38" i="16"/>
  <c r="E11" i="16"/>
  <c r="G20" i="16"/>
  <c r="E8" i="16"/>
  <c r="E5" i="16"/>
  <c r="E13" i="16" s="1"/>
  <c r="E55" i="16"/>
  <c r="H13" i="16"/>
  <c r="G7" i="16"/>
  <c r="C53" i="16"/>
  <c r="C50" i="16"/>
  <c r="E44" i="16"/>
  <c r="E43" i="16"/>
  <c r="E42" i="16"/>
  <c r="E41" i="16"/>
  <c r="E40" i="16"/>
  <c r="E39" i="16"/>
  <c r="E46" i="16" s="1"/>
  <c r="E22" i="16"/>
  <c r="E21" i="16"/>
  <c r="E20" i="16"/>
  <c r="E19" i="16"/>
  <c r="E18" i="16"/>
  <c r="E17" i="16"/>
  <c r="E24" i="16" s="1"/>
  <c r="C11" i="16"/>
  <c r="C10" i="16"/>
  <c r="C9" i="16"/>
  <c r="C8" i="16"/>
  <c r="C7" i="16"/>
  <c r="C6" i="16"/>
  <c r="C13" i="16" s="1"/>
  <c r="C6" i="43869"/>
  <c r="C9" i="43869" s="1"/>
  <c r="C52" i="16"/>
  <c r="C33" i="16"/>
  <c r="C32" i="16"/>
  <c r="C31" i="16"/>
  <c r="C30" i="16"/>
  <c r="C29" i="16"/>
  <c r="C28" i="16"/>
  <c r="C35" i="16" s="1"/>
  <c r="C54" i="16"/>
  <c r="C49" i="16"/>
  <c r="C55" i="16"/>
  <c r="G55" i="16"/>
  <c r="G54" i="16"/>
  <c r="G53" i="16"/>
  <c r="G52" i="16"/>
  <c r="G51" i="16"/>
  <c r="G50" i="16"/>
  <c r="G57" i="16" s="1"/>
  <c r="C44" i="16"/>
  <c r="C43" i="16"/>
  <c r="C42" i="16"/>
  <c r="C41" i="16"/>
  <c r="C40" i="16"/>
  <c r="C39" i="16"/>
  <c r="C46" i="16" s="1"/>
  <c r="G33" i="16"/>
  <c r="G32" i="16"/>
  <c r="G31" i="16"/>
  <c r="G30" i="16"/>
  <c r="G29" i="16"/>
  <c r="G28" i="16"/>
  <c r="G35" i="16" s="1"/>
  <c r="C22" i="16"/>
  <c r="C21" i="16"/>
  <c r="C20" i="16"/>
  <c r="C19" i="16"/>
  <c r="C18" i="16"/>
  <c r="C17" i="16"/>
  <c r="C24" i="16" s="1"/>
  <c r="E57" i="16" l="1"/>
  <c r="C57" i="16"/>
  <c r="G46" i="16"/>
</calcChain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<sst xmlns="http://schemas.openxmlformats.org/spreadsheetml/2006/main" count="117" uniqueCount="50">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</sst>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4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4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4" applyFont="1" applyAlignment="1">
      <alignment horizontal="center"/>
    </xf>
    <xf numFmtId="9" fontId="3" fillId="0" borderId="0" xfId="4" applyNumberFormat="1" applyFont="1" applyAlignment="1">
      <alignment horizontal="center"/>
    </xf>
    <xf numFmtId="5" fontId="3" fillId="0" borderId="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0" applyNumberFormat="1" applyFont="1"/>
    <xf numFmtId="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7" fontId="3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3" fontId="2" fillId="0" borderId="0" xfId="0" applyNumberFormat="1" applyFont="1"/>
    <xf numFmtId="7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3" fillId="0" borderId="0" xfId="4" applyNumberFormat="1" applyFont="1" applyAlignment="1">
      <alignment horizontal="center"/>
    </xf>
    <xf numFmtId="0" fontId="4" fillId="0" borderId="0" xfId="3"/>
    <xf numFmtId="0" fontId="5" fillId="0" borderId="0" xfId="3" applyFont="1"/>
    <xf numFmtId="0" fontId="4" fillId="0" borderId="2" xfId="3" applyBorder="1"/>
    <xf numFmtId="0" fontId="4" fillId="0" borderId="3" xfId="3" applyBorder="1"/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7" xfId="3" applyBorder="1"/>
    <xf numFmtId="0" fontId="4" fillId="0" borderId="8" xfId="3" applyBorder="1"/>
    <xf numFmtId="0" fontId="4" fillId="0" borderId="9" xfId="3" applyBorder="1"/>
    <xf numFmtId="0" fontId="4" fillId="0" borderId="10" xfId="3" applyBorder="1"/>
    <xf numFmtId="0" fontId="4" fillId="0" borderId="1" xfId="3" applyBorder="1"/>
    <xf numFmtId="0" fontId="4" fillId="0" borderId="11" xfId="3" applyBorder="1"/>
    <xf numFmtId="0" fontId="4" fillId="0" borderId="12" xfId="3" applyBorder="1"/>
    <xf numFmtId="0" fontId="4" fillId="0" borderId="1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18" xfId="3" applyBorder="1"/>
    <xf numFmtId="0" fontId="4" fillId="0" borderId="19" xfId="3" applyBorder="1"/>
    <xf numFmtId="0" fontId="6" fillId="0" borderId="0" xfId="2" applyAlignment="1" applyProtection="1"/>
    <xf numFmtId="0" fontId="4" fillId="0" borderId="20" xfId="3" applyFont="1" applyBorder="1"/>
    <xf numFmtId="0" fontId="4" fillId="0" borderId="6" xfId="3" applyFont="1" applyBorder="1"/>
    <xf numFmtId="44" fontId="2" fillId="0" borderId="0" xfId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Definitions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 </a:t>
            </a:r>
          </a:p>
        </c:rich>
      </c:tx>
      <c:layout>
        <c:manualLayout>
          <c:xMode val="edge"/>
          <c:yMode val="edge"/>
          <c:x val="0.2337485868189548"/>
          <c:y val="3.05085250736974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450950967851732"/>
          <c:y val="0.30508525073697484"/>
          <c:w val="0.23098233135364171"/>
          <c:h val="0.389831153719467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AD6-4E07-A339-EB7BF399DE8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formatCode>#,##0</c:formatCode>
                <c:ptCount val="2"/>
                <c:pt idx="0">
                  <c:v>667544</c:v>
                </c:pt>
                <c:pt idx="1">
                  <c:v>82524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D6-4E07-A339-EB7BF399DE8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</a:t>
            </a:r>
          </a:p>
        </c:rich>
      </c:tx>
      <c:layout>
        <c:manualLayout>
          <c:xMode val="edge"/>
          <c:yMode val="edge"/>
          <c:x val="0.25394341324259817"/>
          <c:y val="1.6129057662956248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56171949067758"/>
          <c:y val="0.18709706889029248"/>
          <c:w val="0.4164041061866206"/>
          <c:h val="0.59032351046419873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59C-47C7-AEBC-5F79FCF12FA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9C-47C7-AEBC-5F79FCF12FA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9C-47C7-AEBC-5F79FCF12FA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9C-47C7-AEBC-5F79FCF12FA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59C-47C7-AEBC-5F79FCF12FA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9C-47C7-AEBC-5F79FCF12FA5}"/>
              </c:ext>
            </c:extLst>
          </c:dPt>
          <c:dLbls>
            <c:dLbl>
              <c:idx val="1"/>
              <c:layout>
                <c:manualLayout>
                  <c:x val="9.1762173261465352E-2"/>
                  <c:y val="-0.415360934721869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9C-47C7-AEBC-5F79FCF12FA5}"/>
                </c:ext>
              </c:extLst>
            </c:dLbl>
            <c:dLbl>
              <c:idx val="2"/>
              <c:layout>
                <c:manualLayout>
                  <c:x val="0.14865462795068599"/>
                  <c:y val="-0.237213783760900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9C-47C7-AEBC-5F79FCF12FA5}"/>
                </c:ext>
              </c:extLst>
            </c:dLbl>
            <c:dLbl>
              <c:idx val="3"/>
              <c:layout>
                <c:manualLayout>
                  <c:x val="0.14840789223113673"/>
                  <c:y val="-7.92674625349250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9C-47C7-AEBC-5F79FCF12FA5}"/>
                </c:ext>
              </c:extLst>
            </c:dLbl>
            <c:dLbl>
              <c:idx val="4"/>
              <c:layout>
                <c:manualLayout>
                  <c:x val="0.16529985013702941"/>
                  <c:y val="5.07499788332909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9C-47C7-AEBC-5F79FCF12FA5}"/>
                </c:ext>
              </c:extLst>
            </c:dLbl>
            <c:dLbl>
              <c:idx val="5"/>
              <c:layout>
                <c:manualLayout>
                  <c:x val="0.15147321095904021"/>
                  <c:y val="0.178146134958936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9C-47C7-AEBC-5F79FCF12FA5}"/>
                </c:ext>
              </c:extLst>
            </c:dLbl>
            <c:dLbl>
              <c:idx val="6"/>
              <c:layout>
                <c:manualLayout>
                  <c:x val="1.6719242902208126E-2"/>
                  <c:y val="0.22975903818474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9C-47C7-AEBC-5F79FCF12FA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formatCode>#,##0</c:formatCode>
                <c:ptCount val="7"/>
                <c:pt idx="0">
                  <c:v>750068</c:v>
                </c:pt>
                <c:pt idx="1">
                  <c:v>10386</c:v>
                </c:pt>
                <c:pt idx="2">
                  <c:v>1014</c:v>
                </c:pt>
                <c:pt idx="3">
                  <c:v>3099</c:v>
                </c:pt>
                <c:pt idx="4">
                  <c:v>29967</c:v>
                </c:pt>
                <c:pt idx="5">
                  <c:v>1274</c:v>
                </c:pt>
                <c:pt idx="6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9C-47C7-AEBC-5F79FCF12F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 Value: </a:t>
            </a:r>
          </a:p>
        </c:rich>
      </c:tx>
      <c:layout>
        <c:manualLayout>
          <c:xMode val="edge"/>
          <c:yMode val="edge"/>
          <c:x val="0.21766578277936988"/>
          <c:y val="1.577287066246056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67527808562796"/>
          <c:y val="0.18296529968454259"/>
          <c:w val="0.43217698899671991"/>
          <c:h val="0.59621451104100942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2EE-4070-A18A-001A04F0244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EE-4070-A18A-001A04F0244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2EE-4070-A18A-001A04F0244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EE-4070-A18A-001A04F0244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2EE-4070-A18A-001A04F0244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EE-4070-A18A-001A04F0244F}"/>
              </c:ext>
            </c:extLst>
          </c:dPt>
          <c:dLbls>
            <c:dLbl>
              <c:idx val="1"/>
              <c:layout>
                <c:manualLayout>
                  <c:x val="-0.13351018819808408"/>
                  <c:y val="2.22482757478659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EE-4070-A18A-001A04F0244F}"/>
                </c:ext>
              </c:extLst>
            </c:dLbl>
            <c:dLbl>
              <c:idx val="2"/>
              <c:layout>
                <c:manualLayout>
                  <c:x val="-6.9936080545136906E-2"/>
                  <c:y val="-5.11299336794257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EE-4070-A18A-001A04F0244F}"/>
                </c:ext>
              </c:extLst>
            </c:dLbl>
            <c:dLbl>
              <c:idx val="3"/>
              <c:layout>
                <c:manualLayout>
                  <c:x val="8.0761154855643044E-2"/>
                  <c:y val="-8.29760633233148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EE-4070-A18A-001A04F0244F}"/>
                </c:ext>
              </c:extLst>
            </c:dLbl>
            <c:dLbl>
              <c:idx val="4"/>
              <c:layout>
                <c:manualLayout>
                  <c:x val="2.763100590344188E-2"/>
                  <c:y val="-5.09828858143520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EE-4070-A18A-001A04F0244F}"/>
                </c:ext>
              </c:extLst>
            </c:dLbl>
            <c:dLbl>
              <c:idx val="5"/>
              <c:layout>
                <c:manualLayout>
                  <c:x val="8.9470842958510308E-2"/>
                  <c:y val="-2.5269711948467012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EE-4070-A18A-001A04F0244F}"/>
                </c:ext>
              </c:extLst>
            </c:dLbl>
            <c:dLbl>
              <c:idx val="6"/>
              <c:layout>
                <c:manualLayout>
                  <c:x val="1.8495657285741412E-2"/>
                  <c:y val="0.10618478683855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EE-4070-A18A-001A04F0244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formatCode>"$"#,##0_);\("$"#,##0\)</c:formatCode>
                <c:ptCount val="7"/>
                <c:pt idx="0">
                  <c:v>138756346035</c:v>
                </c:pt>
                <c:pt idx="1">
                  <c:v>6400223347</c:v>
                </c:pt>
                <c:pt idx="2">
                  <c:v>859385374</c:v>
                </c:pt>
                <c:pt idx="3">
                  <c:v>5099054000</c:v>
                </c:pt>
                <c:pt idx="4">
                  <c:v>104582189505</c:v>
                </c:pt>
                <c:pt idx="5">
                  <c:v>11390810000</c:v>
                </c:pt>
                <c:pt idx="6">
                  <c:v>299027000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EE-4070-A18A-001A04F0244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Par:</a:t>
            </a:r>
          </a:p>
        </c:rich>
      </c:tx>
      <c:layout>
        <c:manualLayout>
          <c:xMode val="edge"/>
          <c:yMode val="edge"/>
          <c:x val="0.25552503421005957"/>
          <c:y val="3.3783783783783786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9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259694311452158"/>
          <c:y val="0.30067567567567566"/>
          <c:w val="0.23618800459416314"/>
          <c:h val="0.3986486486486486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162-4887-B936-744288A10B3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formatCode>"$"#,##0_);\("$"#,##0\)</c:formatCode>
                <c:ptCount val="2"/>
                <c:pt idx="0">
                  <c:v>103184629372</c:v>
                </c:pt>
                <c:pt idx="1">
                  <c:v>35571716663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62-4887-B936-744288A10B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Bond Average Size</a:t>
            </a:r>
          </a:p>
        </c:rich>
      </c:tx>
      <c:layout>
        <c:manualLayout>
          <c:xMode val="edge"/>
          <c:yMode val="edge"/>
          <c:x val="0.34925373134328358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894039735099338"/>
          <c:w val="0.81791044776119404"/>
          <c:h val="0.60927152317880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formatCode>"$"#,##0</c:formatCode>
                <c:ptCount val="5"/>
                <c:pt idx="0" formatCode="&quot;$&quot;#,##0_);\(&quot;$&quot;#,##0\)">
                  <c:v>184991.68880021546</c:v>
                </c:pt>
                <c:pt idx="1">
                  <c:v>137033.18011001937</c:v>
                </c:pt>
                <c:pt idx="2">
                  <c:v>215059.11930728718</c:v>
                </c:pt>
                <c:pt idx="3">
                  <c:v>211166.82836269512</c:v>
                </c:pt>
                <c:pt idx="4">
                  <c:v>221234.80141836012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0-4E8B-A745-342928C2C7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993728"/>
        <c:axId val="105996288"/>
      </c:barChart>
      <c:catAx>
        <c:axId val="1059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0860927152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07947019867549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CP Average Size</a:t>
            </a:r>
          </a:p>
        </c:rich>
      </c:tx>
      <c:layout>
        <c:manualLayout>
          <c:xMode val="edge"/>
          <c:yMode val="edge"/>
          <c:x val="0.36716417910447763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511601148673257"/>
          <c:w val="0.81791044776119404"/>
          <c:h val="0.6138633646070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formatCode>"$"#,##0</c:formatCode>
                <c:ptCount val="5"/>
                <c:pt idx="0" formatCode="&quot;$&quot;#,##0_);\(&quot;$&quot;#,##0\)">
                  <c:v>8940981.1616954468</c:v>
                </c:pt>
                <c:pt idx="1">
                  <c:v>4921251.9685039371</c:v>
                </c:pt>
                <c:pt idx="2">
                  <c:v>9386060.1569311246</c:v>
                </c:pt>
                <c:pt idx="3">
                  <c:v>9256155.3588987216</c:v>
                </c:pt>
                <c:pt idx="4">
                  <c:v>10402315.384615384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B-4191-99D6-64EEC34704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16128"/>
        <c:axId val="106034688"/>
      </c:barChart>
      <c:catAx>
        <c:axId val="1060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795391770420052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1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Note Average Size</a:t>
            </a:r>
          </a:p>
        </c:rich>
      </c:tx>
      <c:layout>
        <c:manualLayout>
          <c:xMode val="edge"/>
          <c:yMode val="edge"/>
          <c:x val="0.30952470913757074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61771483638497"/>
          <c:w val="0.81547856061244595"/>
          <c:h val="0.5940613205874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formatCode>"$"#,##0</c:formatCode>
                <c:ptCount val="5"/>
                <c:pt idx="0" formatCode="&quot;$&quot;#,##0_);\(&quot;$&quot;#,##0\)">
                  <c:v>616235.63903331407</c:v>
                </c:pt>
                <c:pt idx="1">
                  <c:v>325880.92771883291</c:v>
                </c:pt>
                <c:pt idx="2">
                  <c:v>735056.50868385343</c:v>
                </c:pt>
                <c:pt idx="3">
                  <c:v>864432.09162504796</c:v>
                </c:pt>
                <c:pt idx="4">
                  <c:v>423813.77079482441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E-4351-B2F6-46C658FB78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686208"/>
        <c:axId val="112688128"/>
      </c:barChart>
      <c:catAx>
        <c:axId val="1126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8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61398583818661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Note Average Size</a:t>
            </a:r>
          </a:p>
        </c:rich>
      </c:tx>
      <c:layout>
        <c:manualLayout>
          <c:xMode val="edge"/>
          <c:yMode val="edge"/>
          <c:x val="0.30654851001124794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05290632212802"/>
          <c:w val="0.8154785606124459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formatCode>"$"#,##0</c:formatCode>
                <c:ptCount val="5"/>
                <c:pt idx="0" formatCode="&quot;$&quot;#,##0_);\(&quot;$&quot;#,##0\)">
                  <c:v>847520.09270216967</c:v>
                </c:pt>
                <c:pt idx="1">
                  <c:v>455597.01492537314</c:v>
                </c:pt>
                <c:pt idx="2">
                  <c:v>944416.20418204181</c:v>
                </c:pt>
                <c:pt idx="3">
                  <c:v>806458.88988095243</c:v>
                </c:pt>
                <c:pt idx="4">
                  <c:v>1601914.8936170214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7-465C-BB9E-8389AEED8A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24608"/>
        <c:axId val="112747264"/>
      </c:barChart>
      <c:catAx>
        <c:axId val="1127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2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Variable Average Size</a:t>
            </a:r>
          </a:p>
        </c:rich>
      </c:tx>
      <c:layout>
        <c:manualLayout>
          <c:xMode val="edge"/>
          <c:yMode val="edge"/>
          <c:x val="0.28189951823812803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3344079400153"/>
          <c:y val="0.17105290632212802"/>
          <c:w val="0.8160249212156337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formatCode>"$"#,##0</c:formatCode>
                <c:ptCount val="5"/>
                <c:pt idx="0" formatCode="&quot;$&quot;#,##0_);\(&quot;$&quot;#,##0\)">
                  <c:v>1645386.8989996773</c:v>
                </c:pt>
                <c:pt idx="1">
                  <c:v>330103.85756676557</c:v>
                </c:pt>
                <c:pt idx="2">
                  <c:v>2010954.2268041237</c:v>
                </c:pt>
                <c:pt idx="3">
                  <c:v>2652639.9465597863</c:v>
                </c:pt>
                <c:pt idx="4">
                  <c:v>975821.12068965519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8-4A08-AA96-222DFFFDE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79648"/>
        <c:axId val="112781568"/>
      </c:barChart>
      <c:catAx>
        <c:axId val="112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62024124316296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8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36816749375158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7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Variable Average Size</a:t>
            </a:r>
          </a:p>
        </c:rich>
      </c:tx>
      <c:layout>
        <c:manualLayout>
          <c:xMode val="edge"/>
          <c:yMode val="edge"/>
          <c:x val="0.2746268656716418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8358208955225"/>
          <c:y val="0.17049180327868851"/>
          <c:w val="0.81492537313432833"/>
          <c:h val="0.59672131147540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formatCode>"$"#,##0</c:formatCode>
                <c:ptCount val="5"/>
                <c:pt idx="0" formatCode="&quot;$&quot;#,##0_);\(&quot;$&quot;#,##0\)">
                  <c:v>3489911.8865752327</c:v>
                </c:pt>
                <c:pt idx="1">
                  <c:v>1283783.9939498703</c:v>
                </c:pt>
                <c:pt idx="2">
                  <c:v>3674520.4261020506</c:v>
                </c:pt>
                <c:pt idx="3">
                  <c:v>4029504.8176713716</c:v>
                </c:pt>
                <c:pt idx="4">
                  <c:v>3367577.4151045177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4-4AD3-A577-F962F6C28E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822144"/>
        <c:axId val="112828416"/>
      </c:barChart>
      <c:catAx>
        <c:axId val="11282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70491803278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68852459016393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CUSIPs:  </a:t>
            </a:r>
          </a:p>
        </c:rich>
      </c:tx>
      <c:layout>
        <c:manualLayout>
          <c:xMode val="edge"/>
          <c:yMode val="edge"/>
          <c:x val="0.25394341324259817"/>
          <c:y val="1.618128091272537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98443120966769"/>
          <c:y val="0.18770285858761437"/>
          <c:w val="0.4164041061866206"/>
          <c:h val="0.58899862522320368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4BC-41F4-9982-A0E664E8DCB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BC-41F4-9982-A0E664E8DCB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BC-41F4-9982-A0E664E8DCB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BC-41F4-9982-A0E664E8DCB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4BC-41F4-9982-A0E664E8DCB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BC-41F4-9982-A0E664E8DCB0}"/>
              </c:ext>
            </c:extLst>
          </c:dPt>
          <c:dLbls>
            <c:dLbl>
              <c:idx val="1"/>
              <c:layout>
                <c:manualLayout>
                  <c:x val="8.2853689030196145E-2"/>
                  <c:y val="-0.4686505448954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BC-41F4-9982-A0E664E8DCB0}"/>
                </c:ext>
              </c:extLst>
            </c:dLbl>
            <c:dLbl>
              <c:idx val="2"/>
              <c:layout>
                <c:manualLayout>
                  <c:x val="0.14387308841915267"/>
                  <c:y val="-0.284525647886247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BC-41F4-9982-A0E664E8DCB0}"/>
                </c:ext>
              </c:extLst>
            </c:dLbl>
            <c:dLbl>
              <c:idx val="3"/>
              <c:layout>
                <c:manualLayout>
                  <c:x val="0.1710948276575838"/>
                  <c:y val="-0.134943132108486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BC-41F4-9982-A0E664E8DCB0}"/>
                </c:ext>
              </c:extLst>
            </c:dLbl>
            <c:dLbl>
              <c:idx val="4"/>
              <c:layout>
                <c:manualLayout>
                  <c:x val="0.18794869884166687"/>
                  <c:y val="5.95975503062117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BC-41F4-9982-A0E664E8DCB0}"/>
                </c:ext>
              </c:extLst>
            </c:dLbl>
            <c:dLbl>
              <c:idx val="5"/>
              <c:layout>
                <c:manualLayout>
                  <c:x val="0.15081845053280013"/>
                  <c:y val="0.20657985712950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BC-41F4-9982-A0E664E8DCB0}"/>
                </c:ext>
              </c:extLst>
            </c:dLbl>
            <c:dLbl>
              <c:idx val="6"/>
              <c:layout>
                <c:manualLayout>
                  <c:x val="1.8296198779568881E-2"/>
                  <c:y val="0.21917522445616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BC-41F4-9982-A0E664E8DCB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formatCode>#,##0</c:formatCode>
                <c:ptCount val="7"/>
                <c:pt idx="0">
                  <c:v>128512</c:v>
                </c:pt>
                <c:pt idx="1">
                  <c:v>2044</c:v>
                </c:pt>
                <c:pt idx="2">
                  <c:v>217</c:v>
                </c:pt>
                <c:pt idx="3">
                  <c:v>365</c:v>
                </c:pt>
                <c:pt idx="4">
                  <c:v>2418</c:v>
                </c:pt>
                <c:pt idx="5">
                  <c:v>430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BC-41F4-9982-A0E664E8DCB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0.46104</cdr:x>
      <cdr:y>0.29944</cdr:y>
    </cdr:from>
    <cdr:to>
      <cdr:x>0.48787</cdr:x>
      <cdr:y>0.4097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0C2315F-3A6D-4C45-9713-7B850FB40081}"/>
            </a:ext>
          </a:extLst>
        </cdr:cNvPr>
        <cdr:cNvSpPr txBox="1"/>
      </cdr:nvSpPr>
      <cdr:spPr>
        <a:xfrm xmlns:a="http://schemas.openxmlformats.org/drawingml/2006/main">
          <a:off x="3175000" y="841375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0.4256</cdr:x>
      <cdr:y>0.02825</cdr:y>
    </cdr:from>
    <cdr:to>
      <cdr:x>0.54925</cdr:x>
      <cdr:y>0.14508</cdr:y>
    </cdr:to>
    <cdr:sp macro="" textlink="'New Issue Data'!$B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A72420A-AC34-4751-8BC2-E7D3BBFAD09C}"/>
            </a:ext>
          </a:extLst>
        </cdr:cNvPr>
        <cdr:cNvSpPr txBox="1"/>
      </cdr:nvSpPr>
      <cdr:spPr>
        <a:xfrm xmlns:a="http://schemas.openxmlformats.org/drawingml/2006/main">
          <a:off x="2930906" y="79375"/>
          <a:ext cx="85151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31DC8038-3522-4BE0-A8E2-EF853D4DD7AA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750,068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0.46041</cdr:x>
      <cdr:y>0.12613</cdr:y>
    </cdr:from>
    <cdr:to>
      <cdr:x>0.48719</cdr:x>
      <cdr:y>0.23602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C99EC59-0E9F-449E-B2BC-B207EFD2F9F0}"/>
            </a:ext>
          </a:extLst>
        </cdr:cNvPr>
        <cdr:cNvSpPr txBox="1"/>
      </cdr:nvSpPr>
      <cdr:spPr>
        <a:xfrm xmlns:a="http://schemas.openxmlformats.org/drawingml/2006/main">
          <a:off x="3175000" y="355600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0.42785</cdr:x>
      <cdr:y>0.03198</cdr:y>
    </cdr:from>
    <cdr:to>
      <cdr:x>0.70188</cdr:x>
      <cdr:y>0.22053</cdr:y>
    </cdr:to>
    <cdr:sp macro="" textlink="'New Issue Data'!$G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3F1C3EE-A208-42EB-9740-A830D3F1A98F}"/>
            </a:ext>
          </a:extLst>
        </cdr:cNvPr>
        <cdr:cNvSpPr txBox="1"/>
      </cdr:nvSpPr>
      <cdr:spPr>
        <a:xfrm xmlns:a="http://schemas.openxmlformats.org/drawingml/2006/main">
          <a:off x="2950464" y="90169"/>
          <a:ext cx="1889739" cy="53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025F3AC0-8DB3-4384-B7CD-CC0953A42686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 $138.76 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0.56862</cdr:x>
      <cdr:y>0.03694</cdr:y>
    </cdr:from>
    <cdr:to>
      <cdr:x>0.69131</cdr:x>
      <cdr:y>0.15338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4ED52613-53B7-4C5E-BB49-A62E6657C5DA}"/>
            </a:ext>
          </a:extLst>
        </cdr:cNvPr>
        <cdr:cNvSpPr txBox="1"/>
      </cdr:nvSpPr>
      <cdr:spPr>
        <a:xfrm xmlns:a="http://schemas.openxmlformats.org/drawingml/2006/main">
          <a:off x="3921252" y="104140"/>
          <a:ext cx="84606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Billion</a:t>
          </a:r>
          <a:r>
            <a:rPr lang="en-US" sz="1600" b="1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 macro="">
      <xdr:nvGraphicFramePr>
        <xdr:cNvPr id="3077" name="Chart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 macro="">
      <xdr:nvGraphicFramePr>
        <xdr:cNvPr id="3078" name="Chart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 macro="">
      <xdr:nvGraphicFramePr>
        <xdr:cNvPr id="3079" name="Chart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0.07551</cdr:y>
    </cdr:from>
    <cdr:to>
      <cdr:x>0.48222</cdr:x>
      <cdr:y>0.18455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3B89DC0-0EA7-4FF5-BD74-3DB37FB212D8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0.41205</cdr:x>
      <cdr:y>3.39763E-7</cdr:y>
    </cdr:from>
    <cdr:to>
      <cdr:x>0.62638</cdr:x>
      <cdr:y>0.11375</cdr:y>
    </cdr:to>
    <cdr:sp macro="" textlink="'Trades by Sec Type Data'!$B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F728C2D-D19C-42A3-B526-F4198B450CA7}"/>
            </a:ext>
          </a:extLst>
        </cdr:cNvPr>
        <cdr:cNvSpPr txBox="1"/>
      </cdr:nvSpPr>
      <cdr:spPr>
        <a:xfrm xmlns:a="http://schemas.openxmlformats.org/drawingml/2006/main">
          <a:off x="2488310" y="1"/>
          <a:ext cx="1294278" cy="33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AFD70167-A8CF-4246-BCC5-B5EA75C0EDAD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134,015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0.07527</cdr:y>
    </cdr:from>
    <cdr:to>
      <cdr:x>0.48222</cdr:x>
      <cdr:y>0.18395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79CDBD5-41B0-4272-8E24-259590BF5767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0.43577</cdr:x>
      <cdr:y>0.01269</cdr:y>
    </cdr:from>
    <cdr:to>
      <cdr:x>0.6501</cdr:x>
      <cdr:y>0.11915</cdr:y>
    </cdr:to>
    <cdr:sp macro="" textlink="'Trades by Sec Type Data'!$D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BA3BE95-1CB0-44D4-B8DA-0BEAF911A4F6}"/>
            </a:ext>
          </a:extLst>
        </cdr:cNvPr>
        <cdr:cNvSpPr txBox="1"/>
      </cdr:nvSpPr>
      <cdr:spPr>
        <a:xfrm xmlns:a="http://schemas.openxmlformats.org/drawingml/2006/main">
          <a:off x="2631566" y="37464"/>
          <a:ext cx="1294278" cy="31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C45D7376-FDE5-4F8E-A213-E57F6DBC0082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795,915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0.42639</cdr:x>
      <cdr:y>0.02936</cdr:y>
    </cdr:from>
    <cdr:to>
      <cdr:x>0.45698</cdr:x>
      <cdr:y>0.13809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813E045-B37D-4B55-A8FA-D681D54AFC54}"/>
            </a:ext>
          </a:extLst>
        </cdr:cNvPr>
        <cdr:cNvSpPr txBox="1"/>
      </cdr:nvSpPr>
      <cdr:spPr>
        <a:xfrm xmlns:a="http://schemas.openxmlformats.org/drawingml/2006/main">
          <a:off x="2574925" y="88646"/>
          <a:ext cx="184731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60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0.41068</cdr:x>
      <cdr:y>0</cdr:y>
    </cdr:from>
    <cdr:to>
      <cdr:x>0.71785</cdr:x>
      <cdr:y>0.08919</cdr:y>
    </cdr:to>
    <cdr:sp macro="" textlink="'Trades by Sec Type Data'!$F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4B10FB5-4F81-4B6A-BBAD-AA6509EC0972}"/>
            </a:ext>
          </a:extLst>
        </cdr:cNvPr>
        <cdr:cNvSpPr txBox="1"/>
      </cdr:nvSpPr>
      <cdr:spPr>
        <a:xfrm xmlns:a="http://schemas.openxmlformats.org/drawingml/2006/main">
          <a:off x="2480057" y="0"/>
          <a:ext cx="1854947" cy="269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206BA704-4C86-4EA6-9511-7F0482E9954F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$267,387,035,261 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sqref="A1:M1"/>
    </sheetView>
  </sheetViews>
  <sheetFormatPr defaultRowHeight="12.75" x14ac:dyDescent="0.2"/>
  <cols>
    <col min="1" max="16384" width="9.33203125" style="1"/>
  </cols>
  <sheetData>
    <row r="1" spans="1:13" ht="15.75" x14ac:dyDescent="0.2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42" spans="1:1" x14ac:dyDescent="0.2">
      <c r="A42" s="51" t="s">
        <v>42</v>
      </c>
    </row>
  </sheetData>
  <mergeCells count="2">
    <mergeCell ref="A1:M1"/>
    <mergeCell ref="A2:M2"/>
  </mergeCells>
  <phoneticPr fontId="0" type="noConversion"/>
  <hyperlinks>
    <hyperlink ref="A42" location="Definitions!A1" display="Click here for common definitions" xr:uid="{00000000-0004-0000-0000-000000000000}"/>
  </hyperlinks>
  <printOptions horizontalCentered="1"/>
  <pageMargins left="0.75" right="0.75" top="1" bottom="1" header="0.5" footer="0.5"/>
  <pageSetup scale="83" orientation="landscape" r:id="rId1"/>
  <headerFooter alignWithMargins="0">
    <oddFooter>&amp;CPage &amp;P of &amp;N&amp;R&amp;D
&amp;[File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9"/>
  <sheetViews>
    <sheetView zoomScale="75" workbookViewId="0">
      <selection sqref="A1:L1"/>
    </sheetView>
  </sheetViews>
  <sheetFormatPr defaultRowHeight="12.75" x14ac:dyDescent="0.2"/>
  <cols>
    <col min="1" max="16384" width="9.33203125" style="1"/>
  </cols>
  <sheetData>
    <row r="1" spans="1:12" ht="15.75" x14ac:dyDescent="0.25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75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59" spans="1:1" x14ac:dyDescent="0.2">
      <c r="A59" s="51" t="s">
        <v>42</v>
      </c>
    </row>
  </sheetData>
  <mergeCells count="2">
    <mergeCell ref="A1:L1"/>
    <mergeCell ref="A2:L2"/>
  </mergeCells>
  <phoneticPr fontId="0" type="noConversion"/>
  <hyperlinks>
    <hyperlink ref="A59" location="Definitions!A1" display="Click here for common definitions" xr:uid="{00000000-0004-0000-0100-000000000000}"/>
  </hyperlinks>
  <printOptions horizontalCentered="1"/>
  <pageMargins left="0.32" right="0.32" top="1.02" bottom="0.8" header="0.5" footer="0.31"/>
  <pageSetup scale="84" orientation="portrait" r:id="rId1"/>
  <headerFooter alignWithMargins="0">
    <oddFooter>&amp;CPage &amp;P of &amp;N&amp;R&amp;D
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5"/>
  <sheetViews>
    <sheetView workbookViewId="0">
      <selection sqref="A1:J1"/>
    </sheetView>
  </sheetViews>
  <sheetFormatPr defaultRowHeight="12.75" x14ac:dyDescent="0.2"/>
  <cols>
    <col min="1" max="10" width="10.6640625" customWidth="1"/>
  </cols>
  <sheetData>
    <row r="1" spans="1:10" ht="15.75" x14ac:dyDescent="0.2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</row>
    <row r="65" spans="1:1" x14ac:dyDescent="0.2">
      <c r="A65" s="51" t="s">
        <v>42</v>
      </c>
    </row>
  </sheetData>
  <mergeCells count="2">
    <mergeCell ref="A1:J1"/>
    <mergeCell ref="A2:J2"/>
  </mergeCells>
  <phoneticPr fontId="0" type="noConversion"/>
  <hyperlinks>
    <hyperlink ref="A65" location="Definitions!A1" display="Click here for common definitions" xr:uid="{00000000-0004-0000-0200-000000000000}"/>
  </hyperlinks>
  <printOptions horizontalCentered="1"/>
  <pageMargins left="0.75" right="0.75" top="1" bottom="1" header="0.5" footer="0.5"/>
  <pageSetup scale="75" orientation="portrait" r:id="rId1"/>
  <headerFooter alignWithMargins="0">
    <oddFooter>&amp;CPage &amp;P of &amp;N&amp;R&amp;D
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"/>
  <sheetViews>
    <sheetView workbookViewId="0">
      <selection sqref="A1:E1"/>
    </sheetView>
  </sheetViews>
  <sheetFormatPr defaultRowHeight="12.75" x14ac:dyDescent="0.2"/>
  <cols>
    <col min="1" max="1" width="17.1640625" style="1" bestFit="1" customWidth="1"/>
    <col min="2" max="2" width="9.33203125" style="6"/>
    <col min="3" max="3" width="9.33203125" style="7"/>
    <col min="4" max="4" width="18.1640625" style="14" customWidth="1"/>
    <col min="5" max="5" width="9.33203125" style="7"/>
    <col min="6" max="6" width="9.33203125" style="8"/>
    <col min="7" max="7" width="0" style="1" hidden="1" customWidth="1"/>
    <col min="8" max="16384" width="9.33203125" style="1"/>
  </cols>
  <sheetData>
    <row r="1" spans="1:7" ht="15.75" x14ac:dyDescent="0.25">
      <c r="A1" s="56" t="s">
        <v>45</v>
      </c>
      <c r="B1" s="56"/>
      <c r="C1" s="56"/>
      <c r="D1" s="56"/>
      <c r="E1" s="56"/>
    </row>
    <row r="2" spans="1:7" ht="15.75" x14ac:dyDescent="0.25">
      <c r="A2" s="56" t="s">
        <v>49</v>
      </c>
      <c r="B2" s="56"/>
      <c r="C2" s="56"/>
      <c r="D2" s="56"/>
      <c r="E2" s="56"/>
    </row>
    <row r="5" spans="1:7" s="9" customFormat="1" ht="25.5" x14ac:dyDescent="0.2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7" x14ac:dyDescent="0.2">
      <c r="A6" s="1" t="s">
        <v>32</v>
      </c>
      <c r="B6" s="6">
        <v>667544</v>
      </c>
      <c r="C6" s="7">
        <f>B6/B$9</f>
        <v>0.8899779753302367</v>
      </c>
      <c r="D6" s="14">
        <v>103184629372</v>
      </c>
      <c r="E6" s="7">
        <f>D6/D$9</f>
        <v>0.74363899252559329</v>
      </c>
    </row>
    <row r="7" spans="1:7" x14ac:dyDescent="0.2">
      <c r="A7" s="1" t="s">
        <v>30</v>
      </c>
      <c r="B7" s="6">
        <v>82524</v>
      </c>
      <c r="C7" s="7">
        <f>B7/B$9</f>
        <v>0.11002202466976327</v>
      </c>
      <c r="D7" s="14">
        <v>35571716663</v>
      </c>
      <c r="E7" s="7">
        <f>D7/D$9</f>
        <v>0.25636100747440671</v>
      </c>
    </row>
    <row r="9" spans="1:7" x14ac:dyDescent="0.2">
      <c r="A9" s="9" t="s">
        <v>12</v>
      </c>
      <c r="B9" s="10">
        <f>SUM(B6:B7)</f>
        <v>750068</v>
      </c>
      <c r="C9" s="29">
        <f>SUM(C6:C7)</f>
        <v>1</v>
      </c>
      <c r="D9" s="15">
        <f>SUM(D6:D7)</f>
        <v>138756346035</v>
      </c>
      <c r="E9" s="29">
        <f>SUM(E6:E7)</f>
        <v>1</v>
      </c>
      <c r="G9" s="54">
        <f>+D9/1000000000</f>
        <v>138.75634603500001</v>
      </c>
    </row>
  </sheetData>
  <mergeCells count="2">
    <mergeCell ref="A1:E1"/>
    <mergeCell ref="A2:E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&amp;CPage &amp;P of &amp;N&amp;R&amp;D
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5"/>
  <sheetViews>
    <sheetView zoomScaleNormal="100" workbookViewId="0">
      <selection sqref="A1:H1"/>
    </sheetView>
  </sheetViews>
  <sheetFormatPr defaultRowHeight="12.75" x14ac:dyDescent="0.2"/>
  <cols>
    <col min="1" max="1" width="13.83203125" style="1" bestFit="1" customWidth="1"/>
    <col min="2" max="2" width="10.1640625" style="1" customWidth="1"/>
    <col min="3" max="3" width="8.83203125" style="1" customWidth="1"/>
    <col min="4" max="4" width="11.5" style="1" customWidth="1"/>
    <col min="5" max="5" width="9.33203125" style="1"/>
    <col min="6" max="6" width="19.83203125" style="16" customWidth="1"/>
    <col min="7" max="7" width="9.33203125" style="1"/>
    <col min="8" max="8" width="11.6640625" style="16" customWidth="1"/>
    <col min="9" max="9" width="12.5" style="1" customWidth="1"/>
    <col min="10" max="10" width="10.83203125" style="1" customWidth="1"/>
    <col min="11" max="12" width="9.33203125" style="8"/>
    <col min="13" max="13" width="14.6640625" style="8" customWidth="1"/>
    <col min="14" max="14" width="9.33203125" style="8"/>
    <col min="15" max="16384" width="9.33203125" style="1"/>
  </cols>
  <sheetData>
    <row r="1" spans="1:14" ht="15.75" x14ac:dyDescent="0.25">
      <c r="A1" s="56" t="s">
        <v>48</v>
      </c>
      <c r="B1" s="56"/>
      <c r="C1" s="56"/>
      <c r="D1" s="56"/>
      <c r="E1" s="56"/>
      <c r="F1" s="56"/>
      <c r="G1" s="56"/>
      <c r="H1" s="56"/>
    </row>
    <row r="2" spans="1:14" ht="15.75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5"/>
      <c r="J2" s="55"/>
      <c r="K2" s="55"/>
      <c r="L2" s="55"/>
      <c r="M2" s="55"/>
      <c r="N2" s="1"/>
    </row>
    <row r="4" spans="1:14" ht="38.25" x14ac:dyDescent="0.2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14" x14ac:dyDescent="0.2">
      <c r="A5" s="51" t="s">
        <v>5</v>
      </c>
      <c r="B5" s="6">
        <v>128512</v>
      </c>
      <c r="C5" s="7">
        <f>B5/B$13</f>
        <v>0.95893743237697271</v>
      </c>
      <c r="D5" s="6">
        <v>750068</v>
      </c>
      <c r="E5" s="7">
        <f>D5/D$13</f>
        <v>0.94239711526984671</v>
      </c>
      <c r="F5" s="14">
        <v>138756346035</v>
      </c>
      <c r="G5" s="7">
        <f>F5/F$13</f>
        <v>0.51893445731038568</v>
      </c>
      <c r="H5" s="14">
        <f>IF(D5=0,"-",+F5/D5)</f>
        <v>184991.68880021546</v>
      </c>
      <c r="I5" s="25"/>
    </row>
    <row r="6" spans="1:14" x14ac:dyDescent="0.2">
      <c r="A6" s="51" t="s">
        <v>6</v>
      </c>
      <c r="B6" s="6">
        <v>2044</v>
      </c>
      <c r="C6" s="7">
        <f t="shared" ref="C6:C11" si="0">B6/B$13</f>
        <v>1.5252024027161139E-2</v>
      </c>
      <c r="D6" s="6">
        <v>10386</v>
      </c>
      <c r="E6" s="7">
        <f t="shared" ref="E6:E11" si="1">D6/D$13</f>
        <v>1.3049132130943631E-2</v>
      </c>
      <c r="F6" s="14">
        <v>6400223347</v>
      </c>
      <c r="G6" s="7">
        <f t="shared" ref="G6:G11" si="2">F6/F$13</f>
        <v>2.3936176788648924E-2</v>
      </c>
      <c r="H6" s="14">
        <f t="shared" ref="H6:H11" si="3">IF(D6=0,"-",+F6/D6)</f>
        <v>616235.63903331407</v>
      </c>
    </row>
    <row r="7" spans="1:14" x14ac:dyDescent="0.2">
      <c r="A7" s="51" t="s">
        <v>7</v>
      </c>
      <c r="B7" s="6">
        <v>217</v>
      </c>
      <c r="C7" s="7">
        <f t="shared" si="0"/>
        <v>1.6192217289109428E-3</v>
      </c>
      <c r="D7" s="6">
        <v>1014</v>
      </c>
      <c r="E7" s="7">
        <f t="shared" si="1"/>
        <v>1.2740053900228039E-3</v>
      </c>
      <c r="F7" s="14">
        <v>859385374</v>
      </c>
      <c r="G7" s="7">
        <f t="shared" si="2"/>
        <v>3.2140128752358643E-3</v>
      </c>
      <c r="H7" s="14">
        <f t="shared" si="3"/>
        <v>847520.09270216967</v>
      </c>
    </row>
    <row r="8" spans="1:14" x14ac:dyDescent="0.2">
      <c r="A8" s="51" t="s">
        <v>8</v>
      </c>
      <c r="B8" s="6">
        <v>365</v>
      </c>
      <c r="C8" s="7">
        <f t="shared" si="0"/>
        <v>2.7235757191359177E-3</v>
      </c>
      <c r="D8" s="6">
        <v>3099</v>
      </c>
      <c r="E8" s="7">
        <f t="shared" si="1"/>
        <v>3.8936318576732439E-3</v>
      </c>
      <c r="F8" s="14">
        <v>5099054000</v>
      </c>
      <c r="G8" s="7">
        <f t="shared" si="2"/>
        <v>1.9069937310246723E-2</v>
      </c>
      <c r="H8" s="14">
        <f t="shared" si="3"/>
        <v>1645386.8989996773</v>
      </c>
    </row>
    <row r="9" spans="1:14" x14ac:dyDescent="0.2">
      <c r="A9" s="51" t="s">
        <v>9</v>
      </c>
      <c r="B9" s="6">
        <v>2418</v>
      </c>
      <c r="C9" s="7">
        <f t="shared" si="0"/>
        <v>1.8042756407864791E-2</v>
      </c>
      <c r="D9" s="6">
        <v>29967</v>
      </c>
      <c r="E9" s="7">
        <f t="shared" si="1"/>
        <v>3.7651005446561504E-2</v>
      </c>
      <c r="F9" s="14">
        <v>104582189505</v>
      </c>
      <c r="G9" s="7">
        <f t="shared" si="2"/>
        <v>0.39112662812135207</v>
      </c>
      <c r="H9" s="14">
        <f t="shared" si="3"/>
        <v>3489911.8865752327</v>
      </c>
    </row>
    <row r="10" spans="1:14" x14ac:dyDescent="0.2">
      <c r="A10" s="51" t="s">
        <v>10</v>
      </c>
      <c r="B10" s="6">
        <v>430</v>
      </c>
      <c r="C10" s="7">
        <f t="shared" si="0"/>
        <v>3.2085960526806699E-3</v>
      </c>
      <c r="D10" s="6">
        <v>1274</v>
      </c>
      <c r="E10" s="7">
        <f t="shared" si="1"/>
        <v>1.6006734387465998E-3</v>
      </c>
      <c r="F10" s="14">
        <v>11390810000</v>
      </c>
      <c r="G10" s="7">
        <f t="shared" si="2"/>
        <v>4.2600457381493012E-2</v>
      </c>
      <c r="H10" s="14">
        <f t="shared" si="3"/>
        <v>8940981.1616954468</v>
      </c>
    </row>
    <row r="11" spans="1:14" x14ac:dyDescent="0.2">
      <c r="A11" s="51" t="s">
        <v>11</v>
      </c>
      <c r="B11" s="6">
        <v>29</v>
      </c>
      <c r="C11" s="7">
        <f t="shared" si="0"/>
        <v>2.1639368727381262E-4</v>
      </c>
      <c r="D11" s="6">
        <v>107</v>
      </c>
      <c r="E11" s="7">
        <f t="shared" si="1"/>
        <v>1.3443646620556215E-4</v>
      </c>
      <c r="F11" s="14">
        <v>299027000</v>
      </c>
      <c r="G11" s="7">
        <f t="shared" si="2"/>
        <v>1.1183302126377063E-3</v>
      </c>
      <c r="H11" s="14">
        <f t="shared" si="3"/>
        <v>2794644.8598130839</v>
      </c>
    </row>
    <row r="12" spans="1:14" x14ac:dyDescent="0.2">
      <c r="B12" s="6"/>
      <c r="C12" s="8"/>
      <c r="D12" s="6"/>
      <c r="E12" s="7"/>
      <c r="F12" s="14"/>
      <c r="G12" s="7"/>
      <c r="H12" s="14"/>
    </row>
    <row r="13" spans="1:14" x14ac:dyDescent="0.2">
      <c r="A13" s="9" t="s">
        <v>12</v>
      </c>
      <c r="B13" s="10">
        <f t="shared" ref="B13:G13" si="4">SUM(B5:B11)</f>
        <v>134015</v>
      </c>
      <c r="C13" s="11">
        <f t="shared" si="4"/>
        <v>1</v>
      </c>
      <c r="D13" s="10">
        <f t="shared" si="4"/>
        <v>795915</v>
      </c>
      <c r="E13" s="12">
        <f t="shared" si="4"/>
        <v>1</v>
      </c>
      <c r="F13" s="15">
        <f t="shared" si="4"/>
        <v>267387035261</v>
      </c>
      <c r="G13" s="12">
        <f t="shared" si="4"/>
        <v>1</v>
      </c>
      <c r="H13" s="15">
        <f>F13/D13</f>
        <v>335949.2348567372</v>
      </c>
    </row>
    <row r="14" spans="1:14" x14ac:dyDescent="0.2">
      <c r="E14" s="16"/>
      <c r="F14" s="1"/>
      <c r="G14" s="16"/>
      <c r="H14" s="1"/>
    </row>
    <row r="15" spans="1:14" ht="51" x14ac:dyDescent="0.2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x14ac:dyDescent="0.2">
      <c r="A16" s="1" t="s">
        <v>5</v>
      </c>
      <c r="B16" s="6">
        <v>90465</v>
      </c>
      <c r="C16" s="7">
        <f t="shared" ref="C16:C22" si="5">B16/B$24</f>
        <v>0.9767328870654286</v>
      </c>
      <c r="D16" s="6">
        <v>289040</v>
      </c>
      <c r="E16" s="7">
        <f t="shared" ref="E16:E22" si="6">D16/D$24</f>
        <v>0.97848643341965846</v>
      </c>
      <c r="F16" s="20">
        <v>39608070379</v>
      </c>
      <c r="G16" s="7">
        <f t="shared" ref="G16:G22" si="7">F16/F$24</f>
        <v>0.88977442358149017</v>
      </c>
      <c r="H16" s="20">
        <f t="shared" ref="H16:H22" si="8">IF(D16=0,"-",+F16/D16)</f>
        <v>137033.18011001937</v>
      </c>
      <c r="J16" s="8"/>
      <c r="M16" s="1"/>
      <c r="N16" s="1"/>
    </row>
    <row r="17" spans="1:14" x14ac:dyDescent="0.2">
      <c r="A17" s="1" t="s">
        <v>6</v>
      </c>
      <c r="B17" s="6">
        <v>1154</v>
      </c>
      <c r="C17" s="7">
        <f t="shared" si="5"/>
        <v>1.2459511984452602E-2</v>
      </c>
      <c r="D17" s="6">
        <v>3016</v>
      </c>
      <c r="E17" s="7">
        <f t="shared" si="6"/>
        <v>1.0210057719324971E-2</v>
      </c>
      <c r="F17" s="20">
        <v>982856878</v>
      </c>
      <c r="G17" s="7">
        <f t="shared" si="7"/>
        <v>2.2079361698701172E-2</v>
      </c>
      <c r="H17" s="20">
        <f t="shared" si="8"/>
        <v>325880.92771883291</v>
      </c>
      <c r="J17" s="8"/>
      <c r="M17" s="1"/>
      <c r="N17" s="1"/>
    </row>
    <row r="18" spans="1:14" x14ac:dyDescent="0.2">
      <c r="A18" s="1" t="s">
        <v>7</v>
      </c>
      <c r="B18" s="6">
        <v>96</v>
      </c>
      <c r="C18" s="7">
        <f t="shared" si="5"/>
        <v>1.0364931980133881E-3</v>
      </c>
      <c r="D18" s="6">
        <v>201</v>
      </c>
      <c r="E18" s="7">
        <f t="shared" si="6"/>
        <v>6.8044482811151176E-4</v>
      </c>
      <c r="F18" s="20">
        <v>91575000</v>
      </c>
      <c r="G18" s="7">
        <f t="shared" si="7"/>
        <v>2.0571841056583212E-3</v>
      </c>
      <c r="H18" s="20">
        <f t="shared" si="8"/>
        <v>455597.01492537314</v>
      </c>
      <c r="J18" s="8"/>
      <c r="M18" s="1"/>
      <c r="N18" s="1"/>
    </row>
    <row r="19" spans="1:14" x14ac:dyDescent="0.2">
      <c r="A19" s="1" t="s">
        <v>8</v>
      </c>
      <c r="B19" s="6">
        <v>189</v>
      </c>
      <c r="C19" s="7">
        <f t="shared" si="5"/>
        <v>2.0405959835888576E-3</v>
      </c>
      <c r="D19" s="6">
        <v>674</v>
      </c>
      <c r="E19" s="7">
        <f t="shared" si="6"/>
        <v>2.2816906176475566E-3</v>
      </c>
      <c r="F19" s="20">
        <v>222490000</v>
      </c>
      <c r="G19" s="7">
        <f t="shared" si="7"/>
        <v>4.9981205751342605E-3</v>
      </c>
      <c r="H19" s="20">
        <f t="shared" si="8"/>
        <v>330103.85756676557</v>
      </c>
      <c r="J19" s="8"/>
      <c r="M19" s="1"/>
      <c r="N19" s="1"/>
    </row>
    <row r="20" spans="1:14" x14ac:dyDescent="0.2">
      <c r="A20" s="1" t="s">
        <v>9</v>
      </c>
      <c r="B20" s="6">
        <v>644</v>
      </c>
      <c r="C20" s="7">
        <f t="shared" si="5"/>
        <v>6.9531418700064778E-3</v>
      </c>
      <c r="D20" s="6">
        <v>2314</v>
      </c>
      <c r="E20" s="7">
        <f t="shared" si="6"/>
        <v>7.8335787674131251E-3</v>
      </c>
      <c r="F20" s="20">
        <v>2970676162</v>
      </c>
      <c r="G20" s="7">
        <f t="shared" si="7"/>
        <v>6.6734674130761285E-2</v>
      </c>
      <c r="H20" s="20">
        <f t="shared" si="8"/>
        <v>1283783.9939498703</v>
      </c>
      <c r="J20" s="8"/>
      <c r="M20" s="1"/>
      <c r="N20" s="1"/>
    </row>
    <row r="21" spans="1:14" x14ac:dyDescent="0.2">
      <c r="A21" s="1" t="s">
        <v>10</v>
      </c>
      <c r="B21" s="6">
        <v>62</v>
      </c>
      <c r="C21" s="7">
        <f t="shared" si="5"/>
        <v>6.6940185705031312E-4</v>
      </c>
      <c r="D21" s="6">
        <v>127</v>
      </c>
      <c r="E21" s="7">
        <f t="shared" si="6"/>
        <v>4.2993280184160191E-4</v>
      </c>
      <c r="F21" s="20">
        <v>624999000</v>
      </c>
      <c r="G21" s="7">
        <f t="shared" si="7"/>
        <v>1.4040273096940706E-2</v>
      </c>
      <c r="H21" s="20">
        <f t="shared" si="8"/>
        <v>4921251.9685039371</v>
      </c>
      <c r="J21" s="8"/>
      <c r="M21" s="1"/>
      <c r="N21" s="1"/>
    </row>
    <row r="22" spans="1:14" x14ac:dyDescent="0.2">
      <c r="A22" s="1" t="s">
        <v>11</v>
      </c>
      <c r="B22" s="6">
        <v>10</v>
      </c>
      <c r="C22" s="7">
        <f t="shared" si="5"/>
        <v>1.0796804145972792E-4</v>
      </c>
      <c r="D22" s="6">
        <v>23</v>
      </c>
      <c r="E22" s="7">
        <f t="shared" si="6"/>
        <v>7.7861846002809791E-5</v>
      </c>
      <c r="F22" s="20">
        <v>14065000</v>
      </c>
      <c r="G22" s="7">
        <f t="shared" si="7"/>
        <v>3.1596281131405178E-4</v>
      </c>
      <c r="H22" s="20">
        <f t="shared" si="8"/>
        <v>611521.73913043481</v>
      </c>
      <c r="N22" s="1"/>
    </row>
    <row r="23" spans="1:14" x14ac:dyDescent="0.2">
      <c r="B23" s="6"/>
      <c r="C23" s="8"/>
      <c r="D23" s="6"/>
      <c r="E23" s="8"/>
      <c r="F23" s="20"/>
      <c r="G23" s="14"/>
      <c r="H23" s="20"/>
      <c r="N23" s="1"/>
    </row>
    <row r="24" spans="1:14" x14ac:dyDescent="0.2">
      <c r="A24" s="9" t="s">
        <v>12</v>
      </c>
      <c r="B24" s="10">
        <f t="shared" ref="B24:G24" si="9">SUM(B16:B22)</f>
        <v>92620</v>
      </c>
      <c r="C24" s="11">
        <f t="shared" si="9"/>
        <v>1</v>
      </c>
      <c r="D24" s="10">
        <f t="shared" si="9"/>
        <v>295395</v>
      </c>
      <c r="E24" s="11">
        <f t="shared" si="9"/>
        <v>0.99999999999999989</v>
      </c>
      <c r="F24" s="21">
        <f t="shared" si="9"/>
        <v>44514732419</v>
      </c>
      <c r="G24" s="11">
        <f t="shared" si="9"/>
        <v>1</v>
      </c>
      <c r="H24" s="20"/>
      <c r="J24" s="24"/>
    </row>
    <row r="25" spans="1:14" x14ac:dyDescent="0.2">
      <c r="A25" s="9"/>
      <c r="B25" s="10"/>
      <c r="C25" s="11"/>
      <c r="D25" s="10"/>
      <c r="E25" s="11"/>
      <c r="F25" s="21"/>
      <c r="G25" s="11"/>
      <c r="H25" s="20"/>
    </row>
    <row r="26" spans="1:14" ht="38.25" x14ac:dyDescent="0.2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4" x14ac:dyDescent="0.2">
      <c r="A27" s="1" t="s">
        <v>5</v>
      </c>
      <c r="B27" s="6">
        <v>127211</v>
      </c>
      <c r="C27" s="7">
        <f>B27/B$35</f>
        <v>0.95865046948710608</v>
      </c>
      <c r="D27" s="6">
        <v>461028</v>
      </c>
      <c r="E27" s="7">
        <f>D27/D$35</f>
        <v>0.9210980580196596</v>
      </c>
      <c r="F27" s="20">
        <v>99148275656</v>
      </c>
      <c r="G27" s="7">
        <f>F27/F$35</f>
        <v>0.44486584645867283</v>
      </c>
      <c r="H27" s="20">
        <f t="shared" ref="H27:H33" si="10">IF(D27=0,"-",+F27/D27)</f>
        <v>215059.11930728718</v>
      </c>
      <c r="J27" s="8"/>
    </row>
    <row r="28" spans="1:14" x14ac:dyDescent="0.2">
      <c r="A28" s="1" t="s">
        <v>6</v>
      </c>
      <c r="B28" s="6">
        <v>2034</v>
      </c>
      <c r="C28" s="7">
        <f t="shared" ref="C28:C33" si="11">B28/B$35</f>
        <v>1.5328038101553905E-2</v>
      </c>
      <c r="D28" s="6">
        <v>7370</v>
      </c>
      <c r="E28" s="7">
        <f t="shared" ref="E28:E33" si="12">D28/D$35</f>
        <v>1.472468632622073E-2</v>
      </c>
      <c r="F28" s="20">
        <v>5417366469</v>
      </c>
      <c r="G28" s="7">
        <f t="shared" ref="G28:G33" si="13">F28/F$35</f>
        <v>2.4307042193755735E-2</v>
      </c>
      <c r="H28" s="20">
        <f t="shared" si="10"/>
        <v>735056.50868385343</v>
      </c>
      <c r="J28" s="8"/>
    </row>
    <row r="29" spans="1:14" x14ac:dyDescent="0.2">
      <c r="A29" s="1" t="s">
        <v>7</v>
      </c>
      <c r="B29" s="6">
        <v>216</v>
      </c>
      <c r="C29" s="7">
        <f t="shared" si="11"/>
        <v>1.627756258572096E-3</v>
      </c>
      <c r="D29" s="6">
        <v>813</v>
      </c>
      <c r="E29" s="7">
        <f t="shared" si="12"/>
        <v>1.6243107168544713E-3</v>
      </c>
      <c r="F29" s="20">
        <v>767810374</v>
      </c>
      <c r="G29" s="7">
        <f t="shared" si="13"/>
        <v>3.4450686074900963E-3</v>
      </c>
      <c r="H29" s="20">
        <f t="shared" si="10"/>
        <v>944416.20418204181</v>
      </c>
      <c r="J29" s="8"/>
    </row>
    <row r="30" spans="1:14" x14ac:dyDescent="0.2">
      <c r="A30" s="1" t="s">
        <v>8</v>
      </c>
      <c r="B30" s="6">
        <v>364</v>
      </c>
      <c r="C30" s="7">
        <f t="shared" si="11"/>
        <v>2.7430707320381617E-3</v>
      </c>
      <c r="D30" s="6">
        <v>2425</v>
      </c>
      <c r="E30" s="7">
        <f t="shared" si="12"/>
        <v>4.8449612403100775E-3</v>
      </c>
      <c r="F30" s="20">
        <v>4876564000</v>
      </c>
      <c r="G30" s="7">
        <f t="shared" si="13"/>
        <v>2.1880529513158591E-2</v>
      </c>
      <c r="H30" s="20">
        <f t="shared" si="10"/>
        <v>2010954.2268041237</v>
      </c>
      <c r="J30" s="8"/>
    </row>
    <row r="31" spans="1:14" x14ac:dyDescent="0.2">
      <c r="A31" s="1" t="s">
        <v>9</v>
      </c>
      <c r="B31" s="6">
        <v>2414</v>
      </c>
      <c r="C31" s="7">
        <f t="shared" si="11"/>
        <v>1.8191683371264072E-2</v>
      </c>
      <c r="D31" s="6">
        <v>27653</v>
      </c>
      <c r="E31" s="7">
        <f t="shared" si="12"/>
        <v>5.5248541516822507E-2</v>
      </c>
      <c r="F31" s="20">
        <v>101611513343</v>
      </c>
      <c r="G31" s="7">
        <f t="shared" si="13"/>
        <v>0.45591808424501745</v>
      </c>
      <c r="H31" s="20">
        <f t="shared" si="10"/>
        <v>3674520.4261020506</v>
      </c>
      <c r="J31" s="8"/>
    </row>
    <row r="32" spans="1:14" x14ac:dyDescent="0.2">
      <c r="A32" s="1" t="s">
        <v>10</v>
      </c>
      <c r="B32" s="6">
        <v>430</v>
      </c>
      <c r="C32" s="7">
        <f t="shared" si="11"/>
        <v>3.2404406999351912E-3</v>
      </c>
      <c r="D32" s="6">
        <v>1147</v>
      </c>
      <c r="E32" s="7">
        <f t="shared" si="12"/>
        <v>2.2916167186126427E-3</v>
      </c>
      <c r="F32" s="20">
        <v>10765811000</v>
      </c>
      <c r="G32" s="7">
        <f t="shared" si="13"/>
        <v>4.830484031760629E-2</v>
      </c>
      <c r="H32" s="20">
        <f t="shared" si="10"/>
        <v>9386060.1569311246</v>
      </c>
      <c r="J32" s="8"/>
    </row>
    <row r="33" spans="1:14" x14ac:dyDescent="0.2">
      <c r="A33" s="1" t="s">
        <v>11</v>
      </c>
      <c r="B33" s="6">
        <v>29</v>
      </c>
      <c r="C33" s="7">
        <f t="shared" si="11"/>
        <v>2.185413495305129E-4</v>
      </c>
      <c r="D33" s="6">
        <v>84</v>
      </c>
      <c r="E33" s="7">
        <f t="shared" si="12"/>
        <v>1.6782546152001917E-4</v>
      </c>
      <c r="F33" s="20">
        <v>284962000</v>
      </c>
      <c r="G33" s="7">
        <f t="shared" si="13"/>
        <v>1.2785886642990225E-3</v>
      </c>
      <c r="H33" s="20">
        <f t="shared" si="10"/>
        <v>3392404.7619047621</v>
      </c>
      <c r="J33" s="8"/>
    </row>
    <row r="34" spans="1:14" x14ac:dyDescent="0.2">
      <c r="B34" s="6"/>
      <c r="C34" s="8"/>
      <c r="D34" s="6"/>
      <c r="E34" s="8"/>
      <c r="F34" s="20"/>
      <c r="G34" s="14"/>
      <c r="H34" s="20"/>
    </row>
    <row r="35" spans="1:14" x14ac:dyDescent="0.2">
      <c r="A35" s="9" t="s">
        <v>12</v>
      </c>
      <c r="B35" s="10">
        <f t="shared" ref="B35:G35" si="14">SUM(B27:B33)</f>
        <v>132698</v>
      </c>
      <c r="C35" s="11">
        <f t="shared" si="14"/>
        <v>1.0000000000000002</v>
      </c>
      <c r="D35" s="10">
        <f t="shared" si="14"/>
        <v>500520</v>
      </c>
      <c r="E35" s="11">
        <f t="shared" si="14"/>
        <v>1</v>
      </c>
      <c r="F35" s="21">
        <f t="shared" si="14"/>
        <v>222872302842</v>
      </c>
      <c r="G35" s="11">
        <f t="shared" si="14"/>
        <v>1</v>
      </c>
      <c r="H35" s="20"/>
    </row>
    <row r="36" spans="1:14" x14ac:dyDescent="0.2">
      <c r="A36" s="9"/>
      <c r="B36" s="10"/>
      <c r="C36" s="11"/>
      <c r="D36" s="10"/>
      <c r="E36" s="11"/>
      <c r="F36" s="21"/>
      <c r="G36" s="11"/>
      <c r="H36" s="20"/>
    </row>
    <row r="37" spans="1:14" ht="51" x14ac:dyDescent="0.2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x14ac:dyDescent="0.2">
      <c r="A38" s="1" t="s">
        <v>5</v>
      </c>
      <c r="B38" s="6">
        <v>109612</v>
      </c>
      <c r="C38" s="7">
        <f t="shared" ref="C38:C44" si="15">B38/B$46</f>
        <v>0.95645800247814172</v>
      </c>
      <c r="D38" s="6">
        <v>282794</v>
      </c>
      <c r="E38" s="7">
        <f t="shared" ref="E38:E44" si="16">D38/D$46</f>
        <v>0.93008126872617602</v>
      </c>
      <c r="F38" s="20">
        <v>59716712060</v>
      </c>
      <c r="G38" s="7">
        <f t="shared" ref="G38:G44" si="17">F38/F$46</f>
        <v>0.45938709815309081</v>
      </c>
      <c r="H38" s="20">
        <f t="shared" ref="H38:H44" si="18">IF(D38=0,"-",+F38/D38)</f>
        <v>211166.82836269512</v>
      </c>
      <c r="J38" s="8"/>
      <c r="N38" s="1"/>
    </row>
    <row r="39" spans="1:14" x14ac:dyDescent="0.2">
      <c r="A39" s="1" t="s">
        <v>6</v>
      </c>
      <c r="B39" s="6">
        <v>1821</v>
      </c>
      <c r="C39" s="7">
        <f t="shared" si="15"/>
        <v>1.5889775047555888E-2</v>
      </c>
      <c r="D39" s="6">
        <v>5206</v>
      </c>
      <c r="E39" s="7">
        <f t="shared" si="16"/>
        <v>1.7122014911873918E-2</v>
      </c>
      <c r="F39" s="20">
        <v>4500233469</v>
      </c>
      <c r="G39" s="7">
        <f t="shared" si="17"/>
        <v>3.4619273617378182E-2</v>
      </c>
      <c r="H39" s="20">
        <f t="shared" si="18"/>
        <v>864432.09162504796</v>
      </c>
      <c r="J39" s="8"/>
      <c r="N39" s="1"/>
    </row>
    <row r="40" spans="1:14" x14ac:dyDescent="0.2">
      <c r="A40" s="1" t="s">
        <v>7</v>
      </c>
      <c r="B40" s="6">
        <v>196</v>
      </c>
      <c r="C40" s="7">
        <f t="shared" si="15"/>
        <v>1.7102668365299035E-3</v>
      </c>
      <c r="D40" s="6">
        <v>672</v>
      </c>
      <c r="E40" s="7">
        <f t="shared" si="16"/>
        <v>2.21014099515545E-3</v>
      </c>
      <c r="F40" s="20">
        <v>541940374</v>
      </c>
      <c r="G40" s="7">
        <f t="shared" si="17"/>
        <v>4.1690241675348648E-3</v>
      </c>
      <c r="H40" s="20">
        <f t="shared" si="18"/>
        <v>806458.88988095243</v>
      </c>
      <c r="J40" s="8"/>
      <c r="N40" s="1"/>
    </row>
    <row r="41" spans="1:14" x14ac:dyDescent="0.2">
      <c r="A41" s="1" t="s">
        <v>8</v>
      </c>
      <c r="B41" s="6">
        <v>348</v>
      </c>
      <c r="C41" s="7">
        <f t="shared" si="15"/>
        <v>3.036596219961257E-3</v>
      </c>
      <c r="D41" s="6">
        <v>1497</v>
      </c>
      <c r="E41" s="7">
        <f t="shared" si="16"/>
        <v>4.9234837347436134E-3</v>
      </c>
      <c r="F41" s="20">
        <v>3971002000</v>
      </c>
      <c r="G41" s="7">
        <f t="shared" si="17"/>
        <v>3.0548016168526475E-2</v>
      </c>
      <c r="H41" s="20">
        <f t="shared" si="18"/>
        <v>2652639.9465597863</v>
      </c>
      <c r="J41" s="8"/>
      <c r="N41" s="1"/>
    </row>
    <row r="42" spans="1:14" x14ac:dyDescent="0.2">
      <c r="A42" s="1" t="s">
        <v>9</v>
      </c>
      <c r="B42" s="6">
        <v>2178</v>
      </c>
      <c r="C42" s="7">
        <f t="shared" si="15"/>
        <v>1.9004903928378215E-2</v>
      </c>
      <c r="D42" s="6">
        <v>12823</v>
      </c>
      <c r="E42" s="7">
        <f t="shared" si="16"/>
        <v>4.217356842392609E-2</v>
      </c>
      <c r="F42" s="20">
        <v>51670340277</v>
      </c>
      <c r="G42" s="7">
        <f t="shared" si="17"/>
        <v>0.39748818817393211</v>
      </c>
      <c r="H42" s="20">
        <f t="shared" si="18"/>
        <v>4029504.8176713716</v>
      </c>
      <c r="J42" s="8"/>
      <c r="N42" s="1"/>
    </row>
    <row r="43" spans="1:14" x14ac:dyDescent="0.2">
      <c r="A43" s="1" t="s">
        <v>10</v>
      </c>
      <c r="B43" s="6">
        <v>426</v>
      </c>
      <c r="C43" s="7">
        <f t="shared" si="15"/>
        <v>3.7172126140905047E-3</v>
      </c>
      <c r="D43" s="6">
        <v>1017</v>
      </c>
      <c r="E43" s="7">
        <f t="shared" si="16"/>
        <v>3.3448115953468639E-3</v>
      </c>
      <c r="F43" s="20">
        <v>9413510000</v>
      </c>
      <c r="G43" s="7">
        <f t="shared" si="17"/>
        <v>7.2415993666733403E-2</v>
      </c>
      <c r="H43" s="20">
        <f t="shared" si="18"/>
        <v>9256155.3588987216</v>
      </c>
      <c r="J43" s="8"/>
      <c r="N43" s="1"/>
    </row>
    <row r="44" spans="1:14" x14ac:dyDescent="0.2">
      <c r="A44" s="1" t="s">
        <v>11</v>
      </c>
      <c r="B44" s="6">
        <v>21</v>
      </c>
      <c r="C44" s="7">
        <f t="shared" si="15"/>
        <v>1.8324287534248967E-4</v>
      </c>
      <c r="D44" s="6">
        <v>44</v>
      </c>
      <c r="E44" s="7">
        <f t="shared" si="16"/>
        <v>1.447116127780354E-4</v>
      </c>
      <c r="F44" s="20">
        <v>178402000</v>
      </c>
      <c r="G44" s="7">
        <f t="shared" si="17"/>
        <v>1.3724060528041689E-3</v>
      </c>
      <c r="H44" s="20">
        <f t="shared" si="18"/>
        <v>4054590.9090909092</v>
      </c>
      <c r="J44" s="8"/>
      <c r="N44" s="1"/>
    </row>
    <row r="46" spans="1:14" x14ac:dyDescent="0.2">
      <c r="A46" s="9" t="s">
        <v>12</v>
      </c>
      <c r="B46" s="10">
        <f t="shared" ref="B46:G46" si="19">SUM(B38:B44)</f>
        <v>114602</v>
      </c>
      <c r="C46" s="11">
        <f t="shared" si="19"/>
        <v>0.99999999999999978</v>
      </c>
      <c r="D46" s="10">
        <f t="shared" si="19"/>
        <v>304053</v>
      </c>
      <c r="E46" s="11">
        <f t="shared" si="19"/>
        <v>1</v>
      </c>
      <c r="F46" s="10">
        <f t="shared" si="19"/>
        <v>129992140180</v>
      </c>
      <c r="G46" s="11">
        <f t="shared" si="19"/>
        <v>1</v>
      </c>
      <c r="H46" s="6"/>
    </row>
    <row r="47" spans="1:14" x14ac:dyDescent="0.2">
      <c r="I47" s="8"/>
    </row>
    <row r="48" spans="1:14" ht="63.75" x14ac:dyDescent="0.2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x14ac:dyDescent="0.2">
      <c r="A49" s="1" t="s">
        <v>5</v>
      </c>
      <c r="B49" s="6">
        <v>99002</v>
      </c>
      <c r="C49" s="7">
        <f t="shared" ref="C49:C55" si="20">B49/B$57</f>
        <v>0.96248335131876994</v>
      </c>
      <c r="D49" s="6">
        <v>178234</v>
      </c>
      <c r="E49" s="7">
        <f t="shared" ref="E49:E55" si="21">D49/D$57</f>
        <v>0.90719561045875385</v>
      </c>
      <c r="F49" s="20">
        <v>39431563596</v>
      </c>
      <c r="G49" s="7">
        <f t="shared" ref="G49:G55" si="22">F49/F$57</f>
        <v>0.42454236153198094</v>
      </c>
      <c r="H49" s="20">
        <f t="shared" ref="H49:H55" si="23">IF(D49=0,"-",+F49/D49)</f>
        <v>221234.80141836012</v>
      </c>
      <c r="J49" s="8"/>
      <c r="N49" s="1"/>
    </row>
    <row r="50" spans="1:14" x14ac:dyDescent="0.2">
      <c r="A50" s="1" t="s">
        <v>6</v>
      </c>
      <c r="B50" s="6">
        <v>1120</v>
      </c>
      <c r="C50" s="7">
        <f t="shared" si="20"/>
        <v>1.0888480570867481E-2</v>
      </c>
      <c r="D50" s="6">
        <v>2164</v>
      </c>
      <c r="E50" s="7">
        <f t="shared" si="21"/>
        <v>1.1014572421831657E-2</v>
      </c>
      <c r="F50" s="20">
        <v>917133000</v>
      </c>
      <c r="G50" s="7">
        <f t="shared" si="22"/>
        <v>9.8743690117935809E-3</v>
      </c>
      <c r="H50" s="20">
        <f t="shared" si="23"/>
        <v>423813.77079482441</v>
      </c>
      <c r="J50" s="8"/>
      <c r="N50" s="1"/>
    </row>
    <row r="51" spans="1:14" x14ac:dyDescent="0.2">
      <c r="A51" s="1" t="s">
        <v>7</v>
      </c>
      <c r="B51" s="6">
        <v>71</v>
      </c>
      <c r="C51" s="7">
        <f t="shared" si="20"/>
        <v>6.9025189333177782E-4</v>
      </c>
      <c r="D51" s="6">
        <v>141</v>
      </c>
      <c r="E51" s="7">
        <f t="shared" si="21"/>
        <v>7.1767777794744161E-4</v>
      </c>
      <c r="F51" s="20">
        <v>225870000</v>
      </c>
      <c r="G51" s="7">
        <f t="shared" si="22"/>
        <v>2.4318432862996055E-3</v>
      </c>
      <c r="H51" s="20">
        <f t="shared" si="23"/>
        <v>1601914.8936170214</v>
      </c>
      <c r="J51" s="8"/>
      <c r="N51" s="1"/>
    </row>
    <row r="52" spans="1:14" x14ac:dyDescent="0.2">
      <c r="A52" s="1" t="s">
        <v>8</v>
      </c>
      <c r="B52" s="6">
        <v>309</v>
      </c>
      <c r="C52" s="7">
        <f t="shared" si="20"/>
        <v>3.0040540146411177E-3</v>
      </c>
      <c r="D52" s="6">
        <v>928</v>
      </c>
      <c r="E52" s="7">
        <f t="shared" si="21"/>
        <v>4.7234395598242966E-3</v>
      </c>
      <c r="F52" s="20">
        <v>905562000</v>
      </c>
      <c r="G52" s="7">
        <f t="shared" si="22"/>
        <v>9.7497891266128452E-3</v>
      </c>
      <c r="H52" s="20">
        <f t="shared" si="23"/>
        <v>975821.12068965519</v>
      </c>
      <c r="J52" s="8"/>
      <c r="N52" s="1"/>
    </row>
    <row r="53" spans="1:14" x14ac:dyDescent="0.2">
      <c r="A53" s="1" t="s">
        <v>9</v>
      </c>
      <c r="B53" s="6">
        <v>2268</v>
      </c>
      <c r="C53" s="7">
        <f t="shared" si="20"/>
        <v>2.204917315600665E-2</v>
      </c>
      <c r="D53" s="6">
        <v>14830</v>
      </c>
      <c r="E53" s="7">
        <f t="shared" si="21"/>
        <v>7.5483414517450761E-2</v>
      </c>
      <c r="F53" s="20">
        <v>49941173066</v>
      </c>
      <c r="G53" s="7">
        <f t="shared" si="22"/>
        <v>0.53769472010660468</v>
      </c>
      <c r="H53" s="20">
        <f t="shared" si="23"/>
        <v>3367577.4151045177</v>
      </c>
      <c r="J53" s="8"/>
      <c r="N53" s="1"/>
    </row>
    <row r="54" spans="1:14" x14ac:dyDescent="0.2">
      <c r="A54" s="1" t="s">
        <v>10</v>
      </c>
      <c r="B54" s="6">
        <v>67</v>
      </c>
      <c r="C54" s="7">
        <f t="shared" si="20"/>
        <v>6.5136446272153685E-4</v>
      </c>
      <c r="D54" s="6">
        <v>130</v>
      </c>
      <c r="E54" s="7">
        <f t="shared" si="21"/>
        <v>6.6168873144090352E-4</v>
      </c>
      <c r="F54" s="20">
        <v>1352301000</v>
      </c>
      <c r="G54" s="7">
        <f t="shared" si="22"/>
        <v>1.4559632124258391E-2</v>
      </c>
      <c r="H54" s="20">
        <f t="shared" si="23"/>
        <v>10402315.384615384</v>
      </c>
      <c r="J54" s="8"/>
      <c r="N54" s="1"/>
    </row>
    <row r="55" spans="1:14" x14ac:dyDescent="0.2">
      <c r="A55" s="1" t="s">
        <v>11</v>
      </c>
      <c r="B55" s="6">
        <v>24</v>
      </c>
      <c r="C55" s="7">
        <f t="shared" si="20"/>
        <v>2.3332458366144603E-4</v>
      </c>
      <c r="D55" s="6">
        <v>40</v>
      </c>
      <c r="E55" s="7">
        <f t="shared" si="21"/>
        <v>2.0359653275104725E-4</v>
      </c>
      <c r="F55" s="20">
        <v>106560000</v>
      </c>
      <c r="G55" s="7">
        <f t="shared" si="22"/>
        <v>1.1472848124500197E-3</v>
      </c>
      <c r="H55" s="20">
        <f t="shared" si="23"/>
        <v>2664000</v>
      </c>
      <c r="J55" s="8"/>
      <c r="N55" s="1"/>
    </row>
    <row r="56" spans="1:14" x14ac:dyDescent="0.2">
      <c r="B56" s="6"/>
      <c r="C56" s="7"/>
      <c r="D56" s="6"/>
      <c r="E56" s="7"/>
      <c r="F56" s="20"/>
      <c r="G56" s="7"/>
      <c r="H56" s="20"/>
      <c r="I56" s="16"/>
    </row>
    <row r="57" spans="1:14" x14ac:dyDescent="0.2">
      <c r="A57" s="9" t="s">
        <v>12</v>
      </c>
      <c r="B57" s="10">
        <f t="shared" ref="B57:G57" si="24">SUM(B49:B55)</f>
        <v>102861</v>
      </c>
      <c r="C57" s="11">
        <f t="shared" si="24"/>
        <v>0.99999999999999989</v>
      </c>
      <c r="D57" s="10">
        <f t="shared" si="24"/>
        <v>196467</v>
      </c>
      <c r="E57" s="11">
        <f t="shared" si="24"/>
        <v>1</v>
      </c>
      <c r="F57" s="10">
        <f t="shared" si="24"/>
        <v>92880162662</v>
      </c>
      <c r="G57" s="11">
        <f t="shared" si="24"/>
        <v>1</v>
      </c>
      <c r="H57" s="20"/>
    </row>
    <row r="58" spans="1:14" x14ac:dyDescent="0.2">
      <c r="F58" s="1"/>
      <c r="H58" s="1"/>
    </row>
    <row r="59" spans="1:14" x14ac:dyDescent="0.2">
      <c r="A59" s="26"/>
      <c r="B59" s="6"/>
      <c r="C59" s="7"/>
      <c r="F59" s="24"/>
    </row>
    <row r="60" spans="1:14" x14ac:dyDescent="0.2">
      <c r="A60" s="26"/>
      <c r="B60" s="6"/>
      <c r="C60" s="7"/>
    </row>
    <row r="61" spans="1:14" x14ac:dyDescent="0.2">
      <c r="A61" s="26"/>
      <c r="B61" s="6"/>
      <c r="C61" s="7"/>
    </row>
    <row r="62" spans="1:14" x14ac:dyDescent="0.2">
      <c r="A62" s="26"/>
      <c r="B62" s="6"/>
    </row>
    <row r="63" spans="1:14" x14ac:dyDescent="0.2">
      <c r="A63" s="26"/>
      <c r="B63" s="6"/>
      <c r="C63" s="7"/>
    </row>
    <row r="64" spans="1:14" x14ac:dyDescent="0.2">
      <c r="A64" s="26"/>
      <c r="B64" s="6"/>
      <c r="C64" s="7"/>
    </row>
    <row r="65" spans="1:3" x14ac:dyDescent="0.2">
      <c r="A65" s="26"/>
      <c r="B65" s="6"/>
      <c r="C65" s="7"/>
    </row>
  </sheetData>
  <mergeCells count="2">
    <mergeCell ref="A1:H1"/>
    <mergeCell ref="A2:H2"/>
  </mergeCells>
  <phoneticPr fontId="0" type="noConversion"/>
  <hyperlinks>
    <hyperlink ref="A5" location="Definitions!A1" display="Bond" xr:uid="{00000000-0004-0000-0400-000000000000}"/>
    <hyperlink ref="A6:A11" location="Definitions!A1" display="Long Note" xr:uid="{00000000-0004-0000-0400-000001000000}"/>
  </hyperlinks>
  <printOptions horizontalCentered="1"/>
  <pageMargins left="0.75" right="0.75" top="1" bottom="1" header="0.5" footer="0.5"/>
  <pageSetup scale="94" orientation="portrait" r:id="rId1"/>
  <headerFooter alignWithMargins="0">
    <oddFooter>&amp;CPage &amp;P of &amp;N&amp;R&amp;D
&amp;F</oddFoot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K16"/>
  <sheetViews>
    <sheetView workbookViewId="0"/>
  </sheetViews>
  <sheetFormatPr defaultColWidth="10.6640625" defaultRowHeight="12.75" x14ac:dyDescent="0.2"/>
  <cols>
    <col min="1" max="1" width="10.6640625" style="30" customWidth="1"/>
    <col min="2" max="2" width="14.83203125" style="30" bestFit="1" customWidth="1"/>
    <col min="3" max="16384" width="10.6640625" style="30"/>
  </cols>
  <sheetData>
    <row r="7" spans="2:11" ht="15.75" x14ac:dyDescent="0.25">
      <c r="C7" s="31" t="s">
        <v>33</v>
      </c>
    </row>
    <row r="8" spans="2:11" ht="13.5" thickBot="1" x14ac:dyDescent="0.25"/>
    <row r="9" spans="2:11" x14ac:dyDescent="0.2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x14ac:dyDescent="0.2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x14ac:dyDescent="0.2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x14ac:dyDescent="0.2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x14ac:dyDescent="0.2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x14ac:dyDescent="0.2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x14ac:dyDescent="0.2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 x14ac:dyDescent="0.25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New Issue Chart</vt:lpstr>
      <vt:lpstr>Average Size Chart</vt:lpstr>
      <vt:lpstr>Trades by Sec Type Chart</vt:lpstr>
      <vt:lpstr>New Issue Data</vt:lpstr>
      <vt:lpstr>Trades by Sec Type Data</vt:lpstr>
      <vt:lpstr>Definitions</vt:lpstr>
      <vt:lpstr>'Trades by Sec Type Data'!Print_Area</vt:lpstr>
    </vt:vector>
  </TitlesOfParts>
  <Company>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Wagoner</dc:creator>
  <cp:lastModifiedBy>Frank Davis</cp:lastModifiedBy>
  <cp:lastPrinted>2001-02-08T21:22:29Z</cp:lastPrinted>
  <dcterms:created xsi:type="dcterms:W3CDTF">2000-09-06T18:30:25Z</dcterms:created>
  <dcterms:modified xsi:type="dcterms:W3CDTF">2019-06-05T13:16:09Z</dcterms:modified>
</cp:coreProperties>
</file>