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msrbstat\"/>
    </mc:Choice>
  </mc:AlternateContent>
  <bookViews>
    <workbookView xWindow="360" yWindow="315" windowWidth="11460" windowHeight="6090"/>
  </bookViews>
  <sheets>
    <sheet name="New Issue Chart" sheetId="1" r:id="rId1"/>
    <sheet name="Average Size Chart" sheetId="2" r:id="rId2"/>
    <sheet name="Trades by Sec Type Chart" sheetId="43868" r:id="rId3"/>
    <sheet name="New Issue Data" sheetId="43869" r:id="rId4"/>
    <sheet name="Trades by Sec Type Data" sheetId="16" r:id="rId5"/>
    <sheet name="Definitions" sheetId="43870" r:id="rId6"/>
  </sheets>
  <definedNames>
    <definedName name="_xlnm.Print_Area" localSheetId="4">'Trades by Sec Type Data'!$A$1:$H$57</definedName>
  </definedNames>
  <calcPr calcId="171027"/>
</workbook>
</file>

<file path=xl/calcChain.xml><?xml version="1.0" encoding="utf-8"?>
<calcChain xmlns="http://schemas.openxmlformats.org/spreadsheetml/2006/main">
  <c r="G9" i="43869" l="1"/>
  <c r="B9" i="43869"/>
  <c r="C7" i="43869" s="1"/>
  <c r="D9" i="43869"/>
  <c r="E7" i="43869" s="1"/>
  <c r="H5" i="16"/>
  <c r="H6" i="16"/>
  <c r="H7" i="16"/>
  <c r="H8" i="16"/>
  <c r="H9" i="16"/>
  <c r="H10" i="16"/>
  <c r="H11" i="16"/>
  <c r="B13" i="16"/>
  <c r="C5" i="16" s="1"/>
  <c r="D13" i="16"/>
  <c r="E10" i="16" s="1"/>
  <c r="F13" i="16"/>
  <c r="G5" i="16" s="1"/>
  <c r="H16" i="16"/>
  <c r="G17" i="16"/>
  <c r="H17" i="16"/>
  <c r="G18" i="16"/>
  <c r="H18" i="16"/>
  <c r="H19" i="16"/>
  <c r="H20" i="16"/>
  <c r="G21" i="16"/>
  <c r="H21" i="16"/>
  <c r="G22" i="16"/>
  <c r="H22" i="16"/>
  <c r="B24" i="16"/>
  <c r="C16" i="16" s="1"/>
  <c r="D24" i="16"/>
  <c r="E16" i="16" s="1"/>
  <c r="F24" i="16"/>
  <c r="G16" i="16" s="1"/>
  <c r="H27" i="16"/>
  <c r="H28" i="16"/>
  <c r="H29" i="16"/>
  <c r="H30" i="16"/>
  <c r="H31" i="16"/>
  <c r="H32" i="16"/>
  <c r="H33" i="16"/>
  <c r="B35" i="16"/>
  <c r="C27" i="16" s="1"/>
  <c r="D35" i="16"/>
  <c r="E27" i="16" s="1"/>
  <c r="F35" i="16"/>
  <c r="G27" i="16" s="1"/>
  <c r="H38" i="16"/>
  <c r="H39" i="16"/>
  <c r="H40" i="16"/>
  <c r="H41" i="16"/>
  <c r="H42" i="16"/>
  <c r="H43" i="16"/>
  <c r="H44" i="16"/>
  <c r="B46" i="16"/>
  <c r="C38" i="16" s="1"/>
  <c r="D46" i="16"/>
  <c r="E38" i="16" s="1"/>
  <c r="F46" i="16"/>
  <c r="G40" i="16" s="1"/>
  <c r="H49" i="16"/>
  <c r="H50" i="16"/>
  <c r="H51" i="16"/>
  <c r="H52" i="16"/>
  <c r="H53" i="16"/>
  <c r="E54" i="16"/>
  <c r="H54" i="16"/>
  <c r="H55" i="16"/>
  <c r="B57" i="16"/>
  <c r="C51" i="16" s="1"/>
  <c r="D57" i="16"/>
  <c r="E52" i="16" s="1"/>
  <c r="F57" i="16"/>
  <c r="G49" i="16" s="1"/>
  <c r="E51" i="16" l="1"/>
  <c r="E49" i="16"/>
  <c r="E55" i="16"/>
  <c r="E53" i="16"/>
  <c r="E50" i="16"/>
  <c r="E46" i="16"/>
  <c r="G35" i="16"/>
  <c r="E30" i="16"/>
  <c r="E29" i="16"/>
  <c r="E32" i="16"/>
  <c r="E33" i="16"/>
  <c r="E28" i="16"/>
  <c r="E35" i="16" s="1"/>
  <c r="E31" i="16"/>
  <c r="G19" i="16"/>
  <c r="G24" i="16" s="1"/>
  <c r="G13" i="16"/>
  <c r="G8" i="16"/>
  <c r="G11" i="16"/>
  <c r="G6" i="16"/>
  <c r="G10" i="16"/>
  <c r="E6" i="16"/>
  <c r="H13" i="16"/>
  <c r="E9" i="16"/>
  <c r="E7" i="16"/>
  <c r="G43" i="16"/>
  <c r="G39" i="16"/>
  <c r="G9" i="16"/>
  <c r="G38" i="16"/>
  <c r="G42" i="16"/>
  <c r="E11" i="16"/>
  <c r="G41" i="16"/>
  <c r="G20" i="16"/>
  <c r="E8" i="16"/>
  <c r="E5" i="16"/>
  <c r="E13" i="16" s="1"/>
  <c r="G44" i="16"/>
  <c r="G7" i="16"/>
  <c r="E6" i="43869"/>
  <c r="E9" i="43869" s="1"/>
  <c r="C53" i="16"/>
  <c r="C50" i="16"/>
  <c r="E44" i="16"/>
  <c r="E43" i="16"/>
  <c r="E42" i="16"/>
  <c r="E41" i="16"/>
  <c r="E40" i="16"/>
  <c r="E39" i="16"/>
  <c r="E22" i="16"/>
  <c r="E21" i="16"/>
  <c r="E20" i="16"/>
  <c r="E19" i="16"/>
  <c r="E18" i="16"/>
  <c r="E17" i="16"/>
  <c r="E24" i="16" s="1"/>
  <c r="C11" i="16"/>
  <c r="C10" i="16"/>
  <c r="C9" i="16"/>
  <c r="C8" i="16"/>
  <c r="C7" i="16"/>
  <c r="C6" i="16"/>
  <c r="C13" i="16" s="1"/>
  <c r="C6" i="43869"/>
  <c r="C9" i="43869" s="1"/>
  <c r="C52" i="16"/>
  <c r="C33" i="16"/>
  <c r="C32" i="16"/>
  <c r="C31" i="16"/>
  <c r="C30" i="16"/>
  <c r="C29" i="16"/>
  <c r="C28" i="16"/>
  <c r="C35" i="16" s="1"/>
  <c r="C54" i="16"/>
  <c r="C49" i="16"/>
  <c r="C55" i="16"/>
  <c r="G55" i="16"/>
  <c r="G54" i="16"/>
  <c r="G53" i="16"/>
  <c r="G52" i="16"/>
  <c r="G51" i="16"/>
  <c r="G50" i="16"/>
  <c r="G57" i="16" s="1"/>
  <c r="C44" i="16"/>
  <c r="C43" i="16"/>
  <c r="C42" i="16"/>
  <c r="C41" i="16"/>
  <c r="C40" i="16"/>
  <c r="C39" i="16"/>
  <c r="C46" i="16" s="1"/>
  <c r="G33" i="16"/>
  <c r="G32" i="16"/>
  <c r="G31" i="16"/>
  <c r="G30" i="16"/>
  <c r="G29" i="16"/>
  <c r="G28" i="16"/>
  <c r="C22" i="16"/>
  <c r="C21" i="16"/>
  <c r="C20" i="16"/>
  <c r="C19" i="16"/>
  <c r="C18" i="16"/>
  <c r="C17" i="16"/>
  <c r="C24" i="16" s="1"/>
  <c r="E57" i="16" l="1"/>
  <c r="C57" i="16"/>
  <c r="G46" i="16"/>
</calcChain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<sst xmlns="http://schemas.openxmlformats.org/spreadsheetml/2006/main" count="117" uniqueCount="50">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</sst>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4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4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4" applyFont="1" applyAlignment="1">
      <alignment horizontal="center"/>
    </xf>
    <xf numFmtId="9" fontId="3" fillId="0" borderId="0" xfId="4" applyNumberFormat="1" applyFont="1" applyAlignment="1">
      <alignment horizontal="center"/>
    </xf>
    <xf numFmtId="5" fontId="3" fillId="0" borderId="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0" applyNumberFormat="1" applyFont="1"/>
    <xf numFmtId="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7" fontId="3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3" fontId="2" fillId="0" borderId="0" xfId="0" applyNumberFormat="1" applyFont="1"/>
    <xf numFmtId="7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3" fillId="0" borderId="0" xfId="4" applyNumberFormat="1" applyFont="1" applyAlignment="1">
      <alignment horizontal="center"/>
    </xf>
    <xf numFmtId="0" fontId="4" fillId="0" borderId="0" xfId="3"/>
    <xf numFmtId="0" fontId="5" fillId="0" borderId="0" xfId="3" applyFont="1"/>
    <xf numFmtId="0" fontId="4" fillId="0" borderId="2" xfId="3" applyBorder="1"/>
    <xf numFmtId="0" fontId="4" fillId="0" borderId="3" xfId="3" applyBorder="1"/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7" xfId="3" applyBorder="1"/>
    <xf numFmtId="0" fontId="4" fillId="0" borderId="8" xfId="3" applyBorder="1"/>
    <xf numFmtId="0" fontId="4" fillId="0" borderId="9" xfId="3" applyBorder="1"/>
    <xf numFmtId="0" fontId="4" fillId="0" borderId="10" xfId="3" applyBorder="1"/>
    <xf numFmtId="0" fontId="4" fillId="0" borderId="1" xfId="3" applyBorder="1"/>
    <xf numFmtId="0" fontId="4" fillId="0" borderId="11" xfId="3" applyBorder="1"/>
    <xf numFmtId="0" fontId="4" fillId="0" borderId="12" xfId="3" applyBorder="1"/>
    <xf numFmtId="0" fontId="4" fillId="0" borderId="1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18" xfId="3" applyBorder="1"/>
    <xf numFmtId="0" fontId="4" fillId="0" borderId="19" xfId="3" applyBorder="1"/>
    <xf numFmtId="0" fontId="6" fillId="0" borderId="0" xfId="2" applyAlignment="1" applyProtection="1"/>
    <xf numFmtId="0" fontId="4" fillId="0" borderId="20" xfId="3" applyFont="1" applyBorder="1"/>
    <xf numFmtId="0" fontId="4" fillId="0" borderId="6" xfId="3" applyFont="1" applyBorder="1"/>
    <xf numFmtId="44" fontId="2" fillId="0" borderId="0" xfId="1" applyFont="1"/>
    <xf numFmtId="0" fontId="5" fillId="0" borderId="0" xfId="0" applyFont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Definitions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 </a:t>
            </a:r>
          </a:p>
        </c:rich>
      </c:tx>
      <c:layout>
        <c:manualLayout>
          <c:xMode val="edge"/>
          <c:yMode val="edge"/>
          <c:x val="0.2337485868189548"/>
          <c:y val="3.05085250736974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450950967851732"/>
          <c:y val="0.30508525073697484"/>
          <c:w val="0.23098233135364171"/>
          <c:h val="0.389831153719467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0B2-4C36-803B-73FE385D093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formatCode>#,##0</c:formatCode>
                <c:ptCount val="2"/>
                <c:pt idx="0">
                  <c:v>643691</c:v>
                </c:pt>
                <c:pt idx="1">
                  <c:v>154622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B2-4C36-803B-73FE385D09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</a:t>
            </a:r>
          </a:p>
        </c:rich>
      </c:tx>
      <c:layout>
        <c:manualLayout>
          <c:xMode val="edge"/>
          <c:yMode val="edge"/>
          <c:x val="0.25394341324259817"/>
          <c:y val="1.6129057662956248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56171949067758"/>
          <c:y val="0.18709706889029248"/>
          <c:w val="0.4164041061866206"/>
          <c:h val="0.59032351046419873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C97-4800-B146-FFD24AA6D46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97-4800-B146-FFD24AA6D46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C97-4800-B146-FFD24AA6D46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97-4800-B146-FFD24AA6D46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C97-4800-B146-FFD24AA6D46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97-4800-B146-FFD24AA6D469}"/>
              </c:ext>
            </c:extLst>
          </c:dPt>
          <c:dLbls>
            <c:dLbl>
              <c:idx val="1"/>
              <c:layout>
                <c:manualLayout>
                  <c:x val="0.15068133833428551"/>
                  <c:y val="-0.4202455338244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97-4800-B146-FFD24AA6D469}"/>
                </c:ext>
              </c:extLst>
            </c:dLbl>
            <c:dLbl>
              <c:idx val="2"/>
              <c:layout>
                <c:manualLayout>
                  <c:x val="0.15289285211588299"/>
                  <c:y val="-0.262508509017018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97-4800-B146-FFD24AA6D469}"/>
                </c:ext>
              </c:extLst>
            </c:dLbl>
            <c:dLbl>
              <c:idx val="3"/>
              <c:layout>
                <c:manualLayout>
                  <c:x val="0.15467382034658916"/>
                  <c:y val="-0.101445093556853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97-4800-B146-FFD24AA6D469}"/>
                </c:ext>
              </c:extLst>
            </c:dLbl>
            <c:dLbl>
              <c:idx val="4"/>
              <c:layout>
                <c:manualLayout>
                  <c:x val="0.16954933472432665"/>
                  <c:y val="3.94425535517736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97-4800-B146-FFD24AA6D469}"/>
                </c:ext>
              </c:extLst>
            </c:dLbl>
            <c:dLbl>
              <c:idx val="5"/>
              <c:layout>
                <c:manualLayout>
                  <c:x val="0.15147321095904021"/>
                  <c:y val="0.178146134958936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97-4800-B146-FFD24AA6D469}"/>
                </c:ext>
              </c:extLst>
            </c:dLbl>
            <c:dLbl>
              <c:idx val="6"/>
              <c:layout>
                <c:manualLayout>
                  <c:x val="1.6719242902208126E-2"/>
                  <c:y val="0.22975903818474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97-4800-B146-FFD24AA6D46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formatCode>#,##0</c:formatCode>
                <c:ptCount val="7"/>
                <c:pt idx="0">
                  <c:v>798313</c:v>
                </c:pt>
                <c:pt idx="1">
                  <c:v>9853</c:v>
                </c:pt>
                <c:pt idx="2">
                  <c:v>1587</c:v>
                </c:pt>
                <c:pt idx="3">
                  <c:v>2154</c:v>
                </c:pt>
                <c:pt idx="4">
                  <c:v>20268</c:v>
                </c:pt>
                <c:pt idx="5">
                  <c:v>1338</c:v>
                </c:pt>
                <c:pt idx="6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97-4800-B146-FFD24AA6D46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 Value: </a:t>
            </a:r>
          </a:p>
        </c:rich>
      </c:tx>
      <c:layout>
        <c:manualLayout>
          <c:xMode val="edge"/>
          <c:yMode val="edge"/>
          <c:x val="0.21766578277936988"/>
          <c:y val="1.577287066246056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67527808562796"/>
          <c:y val="0.18296529968454259"/>
          <c:w val="0.43217698899671991"/>
          <c:h val="0.59621451104100942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E27-4E7A-9D58-2AB61C7429E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27-4E7A-9D58-2AB61C7429E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E27-4E7A-9D58-2AB61C7429E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27-4E7A-9D58-2AB61C7429E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E27-4E7A-9D58-2AB61C7429E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27-4E7A-9D58-2AB61C7429E9}"/>
              </c:ext>
            </c:extLst>
          </c:dPt>
          <c:dLbls>
            <c:dLbl>
              <c:idx val="1"/>
              <c:layout>
                <c:manualLayout>
                  <c:x val="-0.12991463606481371"/>
                  <c:y val="7.36699868352418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27-4E7A-9D58-2AB61C7429E9}"/>
                </c:ext>
              </c:extLst>
            </c:dLbl>
            <c:dLbl>
              <c:idx val="2"/>
              <c:layout>
                <c:manualLayout>
                  <c:x val="-7.1316558616292838E-2"/>
                  <c:y val="-9.90652193712378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27-4E7A-9D58-2AB61C7429E9}"/>
                </c:ext>
              </c:extLst>
            </c:dLbl>
            <c:dLbl>
              <c:idx val="3"/>
              <c:layout>
                <c:manualLayout>
                  <c:x val="0.13845492105284946"/>
                  <c:y val="-2.04217690454308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27-4E7A-9D58-2AB61C7429E9}"/>
                </c:ext>
              </c:extLst>
            </c:dLbl>
            <c:dLbl>
              <c:idx val="4"/>
              <c:layout>
                <c:manualLayout>
                  <c:x val="5.2285948483568892E-2"/>
                  <c:y val="-5.97683333747319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27-4E7A-9D58-2AB61C7429E9}"/>
                </c:ext>
              </c:extLst>
            </c:dLbl>
            <c:dLbl>
              <c:idx val="5"/>
              <c:layout>
                <c:manualLayout>
                  <c:x val="7.1921143926409831E-2"/>
                  <c:y val="-4.32575738758207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27-4E7A-9D58-2AB61C7429E9}"/>
                </c:ext>
              </c:extLst>
            </c:dLbl>
            <c:dLbl>
              <c:idx val="6"/>
              <c:layout>
                <c:manualLayout>
                  <c:x val="9.2102469841112131E-2"/>
                  <c:y val="1.89082358396052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27-4E7A-9D58-2AB61C7429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formatCode>"$"#,##0_);\("$"#,##0\)</c:formatCode>
                <c:ptCount val="7"/>
                <c:pt idx="0">
                  <c:v>146898756470</c:v>
                </c:pt>
                <c:pt idx="1">
                  <c:v>11060288392</c:v>
                </c:pt>
                <c:pt idx="2">
                  <c:v>1685370322</c:v>
                </c:pt>
                <c:pt idx="3">
                  <c:v>2546025916</c:v>
                </c:pt>
                <c:pt idx="4">
                  <c:v>68108601405</c:v>
                </c:pt>
                <c:pt idx="5">
                  <c:v>15200005000</c:v>
                </c:pt>
                <c:pt idx="6">
                  <c:v>441308680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27-4E7A-9D58-2AB61C7429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Par:</a:t>
            </a:r>
          </a:p>
        </c:rich>
      </c:tx>
      <c:layout>
        <c:manualLayout>
          <c:xMode val="edge"/>
          <c:yMode val="edge"/>
          <c:x val="0.25552503421005957"/>
          <c:y val="3.3783783783783786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9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259694311452158"/>
          <c:y val="0.30067567567567566"/>
          <c:w val="0.23618800459416314"/>
          <c:h val="0.3986486486486486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8BF-412E-8E68-45CC812CD0A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formatCode>"$"#,##0_);\("$"#,##0\)</c:formatCode>
                <c:ptCount val="2"/>
                <c:pt idx="0">
                  <c:v>97149601612</c:v>
                </c:pt>
                <c:pt idx="1">
                  <c:v>49749154858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F-412E-8E68-45CC812CD0A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Bond Average Size</a:t>
            </a:r>
          </a:p>
        </c:rich>
      </c:tx>
      <c:layout>
        <c:manualLayout>
          <c:xMode val="edge"/>
          <c:yMode val="edge"/>
          <c:x val="0.34925373134328358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894039735099338"/>
          <c:w val="0.81791044776119404"/>
          <c:h val="0.60927152317880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formatCode>"$"#,##0</c:formatCode>
                <c:ptCount val="5"/>
                <c:pt idx="0" formatCode="&quot;$&quot;#,##0_);\(&quot;$&quot;#,##0\)">
                  <c:v>184011.4797955188</c:v>
                </c:pt>
                <c:pt idx="1">
                  <c:v>130399.10247081961</c:v>
                </c:pt>
                <c:pt idx="2">
                  <c:v>220231.64614764627</c:v>
                </c:pt>
                <c:pt idx="3">
                  <c:v>216800.00380185511</c:v>
                </c:pt>
                <c:pt idx="4">
                  <c:v>226755.90413469737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2-4F16-83DE-D3BCDFCD80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993728"/>
        <c:axId val="105996288"/>
      </c:barChart>
      <c:catAx>
        <c:axId val="1059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0860927152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07947019867549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CP Average Size</a:t>
            </a:r>
          </a:p>
        </c:rich>
      </c:tx>
      <c:layout>
        <c:manualLayout>
          <c:xMode val="edge"/>
          <c:yMode val="edge"/>
          <c:x val="0.36716417910447763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511601148673257"/>
          <c:w val="0.81791044776119404"/>
          <c:h val="0.6138633646070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formatCode>"$"#,##0</c:formatCode>
                <c:ptCount val="5"/>
                <c:pt idx="0" formatCode="&quot;$&quot;#,##0_);\(&quot;$&quot;#,##0\)">
                  <c:v>11360242.899850523</c:v>
                </c:pt>
                <c:pt idx="1">
                  <c:v>6626255.8139534881</c:v>
                </c:pt>
                <c:pt idx="2">
                  <c:v>11517433.204633204</c:v>
                </c:pt>
                <c:pt idx="3">
                  <c:v>11511956.743002545</c:v>
                </c:pt>
                <c:pt idx="4">
                  <c:v>11573094.827586208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B-493A-A234-D684BA3EFE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16128"/>
        <c:axId val="106034688"/>
      </c:barChart>
      <c:catAx>
        <c:axId val="1060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795391770420052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1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Note Average Size</a:t>
            </a:r>
          </a:p>
        </c:rich>
      </c:tx>
      <c:layout>
        <c:manualLayout>
          <c:xMode val="edge"/>
          <c:yMode val="edge"/>
          <c:x val="0.30952470913757074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61771483638497"/>
          <c:w val="0.81547856061244595"/>
          <c:h val="0.5940613205874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formatCode>"$"#,##0</c:formatCode>
                <c:ptCount val="5"/>
                <c:pt idx="0" formatCode="&quot;$&quot;#,##0_);\(&quot;$&quot;#,##0\)">
                  <c:v>1122530.0306505633</c:v>
                </c:pt>
                <c:pt idx="1">
                  <c:v>768963.9292079208</c:v>
                </c:pt>
                <c:pt idx="2">
                  <c:v>1213708.8286735606</c:v>
                </c:pt>
                <c:pt idx="3">
                  <c:v>1302629.4293100901</c:v>
                </c:pt>
                <c:pt idx="4">
                  <c:v>648010.00751879695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9-45F1-9DD5-9EC8A0B1A1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686208"/>
        <c:axId val="112688128"/>
      </c:barChart>
      <c:catAx>
        <c:axId val="1126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8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61398583818661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Note Average Size</a:t>
            </a:r>
          </a:p>
        </c:rich>
      </c:tx>
      <c:layout>
        <c:manualLayout>
          <c:xMode val="edge"/>
          <c:yMode val="edge"/>
          <c:x val="0.30654851001124794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05290632212802"/>
          <c:w val="0.8154785606124459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formatCode>"$"#,##0</c:formatCode>
                <c:ptCount val="5"/>
                <c:pt idx="0" formatCode="&quot;$&quot;#,##0_);\(&quot;$&quot;#,##0\)">
                  <c:v>1061985.0800252047</c:v>
                </c:pt>
                <c:pt idx="1">
                  <c:v>933466.36771300447</c:v>
                </c:pt>
                <c:pt idx="2">
                  <c:v>1082996.5703812316</c:v>
                </c:pt>
                <c:pt idx="3">
                  <c:v>1067449.2778210116</c:v>
                </c:pt>
                <c:pt idx="4">
                  <c:v>1335886.0759493671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6-4E11-BD41-9DF2411AB7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24608"/>
        <c:axId val="112747264"/>
      </c:barChart>
      <c:catAx>
        <c:axId val="1127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2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Variable Average Size</a:t>
            </a:r>
          </a:p>
        </c:rich>
      </c:tx>
      <c:layout>
        <c:manualLayout>
          <c:xMode val="edge"/>
          <c:yMode val="edge"/>
          <c:x val="0.28189951823812803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3344079400153"/>
          <c:y val="0.17105290632212802"/>
          <c:w val="0.8160249212156337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formatCode>"$"#,##0</c:formatCode>
                <c:ptCount val="5"/>
                <c:pt idx="0" formatCode="&quot;$&quot;#,##0_);\(&quot;$&quot;#,##0\)">
                  <c:v>1181999.0324976787</c:v>
                </c:pt>
                <c:pt idx="1">
                  <c:v>465636.81095406361</c:v>
                </c:pt>
                <c:pt idx="2">
                  <c:v>1437327.129093199</c:v>
                </c:pt>
                <c:pt idx="3">
                  <c:v>1794464.7986577181</c:v>
                </c:pt>
                <c:pt idx="4">
                  <c:v>753850.81834862381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B-40C7-96DC-BC37F8C6BC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79648"/>
        <c:axId val="112781568"/>
      </c:barChart>
      <c:catAx>
        <c:axId val="112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62024124316296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8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36816749375158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7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Variable Average Size</a:t>
            </a:r>
          </a:p>
        </c:rich>
      </c:tx>
      <c:layout>
        <c:manualLayout>
          <c:xMode val="edge"/>
          <c:yMode val="edge"/>
          <c:x val="0.2746268656716418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8358208955225"/>
          <c:y val="0.17049180327868851"/>
          <c:w val="0.81492537313432833"/>
          <c:h val="0.59672131147540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formatCode>"$"#,##0</c:formatCode>
                <c:ptCount val="5"/>
                <c:pt idx="0" formatCode="&quot;$&quot;#,##0_);\(&quot;$&quot;#,##0\)">
                  <c:v>3360400.7008584961</c:v>
                </c:pt>
                <c:pt idx="1">
                  <c:v>534356.95399259648</c:v>
                </c:pt>
                <c:pt idx="2">
                  <c:v>3651201.632747456</c:v>
                </c:pt>
                <c:pt idx="3">
                  <c:v>3493398.4550793325</c:v>
                </c:pt>
                <c:pt idx="4">
                  <c:v>3827840.7334794141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6-4DD9-AD90-76DDC1CD9F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822144"/>
        <c:axId val="112828416"/>
      </c:barChart>
      <c:catAx>
        <c:axId val="11282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70491803278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68852459016393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CUSIPs:  </a:t>
            </a:r>
          </a:p>
        </c:rich>
      </c:tx>
      <c:layout>
        <c:manualLayout>
          <c:xMode val="edge"/>
          <c:yMode val="edge"/>
          <c:x val="0.25394341324259817"/>
          <c:y val="1.618128091272537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98443120966769"/>
          <c:y val="0.18770285858761437"/>
          <c:w val="0.4164041061866206"/>
          <c:h val="0.58899862522320368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1AA-40A2-B7D9-F378FCFB60B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AA-40A2-B7D9-F378FCFB60B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1AA-40A2-B7D9-F378FCFB60B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AA-40A2-B7D9-F378FCFB60B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1AA-40A2-B7D9-F378FCFB60B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1AA-40A2-B7D9-F378FCFB60B4}"/>
              </c:ext>
            </c:extLst>
          </c:dPt>
          <c:dLbls>
            <c:dLbl>
              <c:idx val="1"/>
              <c:layout>
                <c:manualLayout>
                  <c:x val="0.12071056575341331"/>
                  <c:y val="-0.431745449294566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AA-40A2-B7D9-F378FCFB60B4}"/>
                </c:ext>
              </c:extLst>
            </c:dLbl>
            <c:dLbl>
              <c:idx val="2"/>
              <c:layout>
                <c:manualLayout>
                  <c:x val="0.14387540674134977"/>
                  <c:y val="-0.281386234487679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AA-40A2-B7D9-F378FCFB60B4}"/>
                </c:ext>
              </c:extLst>
            </c:dLbl>
            <c:dLbl>
              <c:idx val="3"/>
              <c:layout>
                <c:manualLayout>
                  <c:x val="0.16886708562060657"/>
                  <c:y val="-0.12918584206100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AA-40A2-B7D9-F378FCFB60B4}"/>
                </c:ext>
              </c:extLst>
            </c:dLbl>
            <c:dLbl>
              <c:idx val="4"/>
              <c:layout>
                <c:manualLayout>
                  <c:x val="0.18795267310829047"/>
                  <c:y val="6.51479244706062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AA-40A2-B7D9-F378FCFB60B4}"/>
                </c:ext>
              </c:extLst>
            </c:dLbl>
            <c:dLbl>
              <c:idx val="5"/>
              <c:layout>
                <c:manualLayout>
                  <c:x val="0.15082043766611192"/>
                  <c:y val="0.209758343313881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AA-40A2-B7D9-F378FCFB60B4}"/>
                </c:ext>
              </c:extLst>
            </c:dLbl>
            <c:dLbl>
              <c:idx val="6"/>
              <c:layout>
                <c:manualLayout>
                  <c:x val="1.8296198779568881E-2"/>
                  <c:y val="0.21917522445616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AA-40A2-B7D9-F378FCFB60B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formatCode>#,##0</c:formatCode>
                <c:ptCount val="7"/>
                <c:pt idx="0">
                  <c:v>115599</c:v>
                </c:pt>
                <c:pt idx="1">
                  <c:v>1861</c:v>
                </c:pt>
                <c:pt idx="2">
                  <c:v>265</c:v>
                </c:pt>
                <c:pt idx="3">
                  <c:v>245</c:v>
                </c:pt>
                <c:pt idx="4">
                  <c:v>2188</c:v>
                </c:pt>
                <c:pt idx="5">
                  <c:v>646</c:v>
                </c:pt>
                <c:pt idx="6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AA-40A2-B7D9-F378FCFB60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0.46104</cdr:x>
      <cdr:y>0.29944</cdr:y>
    </cdr:from>
    <cdr:to>
      <cdr:x>0.48787</cdr:x>
      <cdr:y>0.4097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9FC9299-06D7-47B7-BA01-CD2F465BF9F0}"/>
            </a:ext>
          </a:extLst>
        </cdr:cNvPr>
        <cdr:cNvSpPr txBox="1"/>
      </cdr:nvSpPr>
      <cdr:spPr>
        <a:xfrm xmlns:a="http://schemas.openxmlformats.org/drawingml/2006/main">
          <a:off x="3175000" y="841375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0.4256</cdr:x>
      <cdr:y>0.02825</cdr:y>
    </cdr:from>
    <cdr:to>
      <cdr:x>0.54925</cdr:x>
      <cdr:y>0.14508</cdr:y>
    </cdr:to>
    <cdr:sp macro="" textlink="'New Issue Data'!$B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9784220-ACFD-451A-A237-86594B06CAF7}"/>
            </a:ext>
          </a:extLst>
        </cdr:cNvPr>
        <cdr:cNvSpPr txBox="1"/>
      </cdr:nvSpPr>
      <cdr:spPr>
        <a:xfrm xmlns:a="http://schemas.openxmlformats.org/drawingml/2006/main">
          <a:off x="2930906" y="79375"/>
          <a:ext cx="85151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1A860456-BAB9-4939-916A-D7567918714C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798,313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0.46041</cdr:x>
      <cdr:y>0.12613</cdr:y>
    </cdr:from>
    <cdr:to>
      <cdr:x>0.48719</cdr:x>
      <cdr:y>0.23602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B219AFA-6A08-47D9-8387-DF5026148E69}"/>
            </a:ext>
          </a:extLst>
        </cdr:cNvPr>
        <cdr:cNvSpPr txBox="1"/>
      </cdr:nvSpPr>
      <cdr:spPr>
        <a:xfrm xmlns:a="http://schemas.openxmlformats.org/drawingml/2006/main">
          <a:off x="3175000" y="355600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0.42785</cdr:x>
      <cdr:y>0.03198</cdr:y>
    </cdr:from>
    <cdr:to>
      <cdr:x>0.70188</cdr:x>
      <cdr:y>0.22053</cdr:y>
    </cdr:to>
    <cdr:sp macro="" textlink="'New Issue Data'!$G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D772046-DC28-4163-95FE-CB95CF026942}"/>
            </a:ext>
          </a:extLst>
        </cdr:cNvPr>
        <cdr:cNvSpPr txBox="1"/>
      </cdr:nvSpPr>
      <cdr:spPr>
        <a:xfrm xmlns:a="http://schemas.openxmlformats.org/drawingml/2006/main">
          <a:off x="2950464" y="90169"/>
          <a:ext cx="1889739" cy="53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BFCF46CB-F324-4A77-93C1-3C98AAE62B3E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 $146.90 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0.56862</cdr:x>
      <cdr:y>0.03694</cdr:y>
    </cdr:from>
    <cdr:to>
      <cdr:x>0.69131</cdr:x>
      <cdr:y>0.15338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1CAB12C2-7D03-490A-92DD-7E1B08D48FCF}"/>
            </a:ext>
          </a:extLst>
        </cdr:cNvPr>
        <cdr:cNvSpPr txBox="1"/>
      </cdr:nvSpPr>
      <cdr:spPr>
        <a:xfrm xmlns:a="http://schemas.openxmlformats.org/drawingml/2006/main">
          <a:off x="3921252" y="104140"/>
          <a:ext cx="84606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Billion</a:t>
          </a:r>
          <a:r>
            <a:rPr lang="en-US" sz="1600" b="1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 macro="">
      <xdr:nvGraphicFramePr>
        <xdr:cNvPr id="3077" name="Chart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 macro="">
      <xdr:nvGraphicFramePr>
        <xdr:cNvPr id="3078" name="Chart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 macro="">
      <xdr:nvGraphicFramePr>
        <xdr:cNvPr id="3079" name="Chart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0.07551</cdr:y>
    </cdr:from>
    <cdr:to>
      <cdr:x>0.48222</cdr:x>
      <cdr:y>0.18455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D9D7BD6-B8AC-4558-83F2-31BC1D3940A7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0.41205</cdr:x>
      <cdr:y>3.39763E-7</cdr:y>
    </cdr:from>
    <cdr:to>
      <cdr:x>0.62638</cdr:x>
      <cdr:y>0.11375</cdr:y>
    </cdr:to>
    <cdr:sp macro="" textlink="'Trades by Sec Type Data'!$B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191A90E-CE99-40C4-B53F-C9C2DC8D183D}"/>
            </a:ext>
          </a:extLst>
        </cdr:cNvPr>
        <cdr:cNvSpPr txBox="1"/>
      </cdr:nvSpPr>
      <cdr:spPr>
        <a:xfrm xmlns:a="http://schemas.openxmlformats.org/drawingml/2006/main">
          <a:off x="2488310" y="1"/>
          <a:ext cx="1294278" cy="33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0D6BB0ED-7316-412D-97C1-3E1E88CC61C2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120,887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0.07527</cdr:y>
    </cdr:from>
    <cdr:to>
      <cdr:x>0.48222</cdr:x>
      <cdr:y>0.18395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B44871B-A8B7-45F3-AFB9-34824ED39F5E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0.43577</cdr:x>
      <cdr:y>0.01269</cdr:y>
    </cdr:from>
    <cdr:to>
      <cdr:x>0.6501</cdr:x>
      <cdr:y>0.11915</cdr:y>
    </cdr:to>
    <cdr:sp macro="" textlink="'Trades by Sec Type Data'!$D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E158ACB-F24B-4541-AD31-611ED0F8B8D4}"/>
            </a:ext>
          </a:extLst>
        </cdr:cNvPr>
        <cdr:cNvSpPr txBox="1"/>
      </cdr:nvSpPr>
      <cdr:spPr>
        <a:xfrm xmlns:a="http://schemas.openxmlformats.org/drawingml/2006/main">
          <a:off x="2631566" y="37464"/>
          <a:ext cx="1294278" cy="31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A0FC2D96-9B01-49BA-B694-2D7E38D72923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833,773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0.42639</cdr:x>
      <cdr:y>0.02936</cdr:y>
    </cdr:from>
    <cdr:to>
      <cdr:x>0.45698</cdr:x>
      <cdr:y>0.13809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A799330-9D86-4471-9861-9E45BDCFF2EC}"/>
            </a:ext>
          </a:extLst>
        </cdr:cNvPr>
        <cdr:cNvSpPr txBox="1"/>
      </cdr:nvSpPr>
      <cdr:spPr>
        <a:xfrm xmlns:a="http://schemas.openxmlformats.org/drawingml/2006/main">
          <a:off x="2574925" y="88646"/>
          <a:ext cx="184731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60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0.41068</cdr:x>
      <cdr:y>0</cdr:y>
    </cdr:from>
    <cdr:to>
      <cdr:x>0.71785</cdr:x>
      <cdr:y>0.08919</cdr:y>
    </cdr:to>
    <cdr:sp macro="" textlink="'Trades by Sec Type Data'!$F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9AD8954-F84F-4F25-9954-E453F683325D}"/>
            </a:ext>
          </a:extLst>
        </cdr:cNvPr>
        <cdr:cNvSpPr txBox="1"/>
      </cdr:nvSpPr>
      <cdr:spPr>
        <a:xfrm xmlns:a="http://schemas.openxmlformats.org/drawingml/2006/main">
          <a:off x="2480057" y="0"/>
          <a:ext cx="1854947" cy="269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412477E1-E41F-484E-9BF4-A57C0F4E1D92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$245,940,356,185 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A16" workbookViewId="0">
      <selection activeCell="A3" sqref="A3"/>
    </sheetView>
  </sheetViews>
  <sheetFormatPr defaultRowHeight="12.75" x14ac:dyDescent="0.2"/>
  <cols>
    <col min="1" max="16384" width="9.33203125" style="1"/>
  </cols>
  <sheetData>
    <row r="1" spans="1:13" ht="15.75" x14ac:dyDescent="0.2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spans="1:1" x14ac:dyDescent="0.2">
      <c r="A42" s="51" t="s">
        <v>42</v>
      </c>
    </row>
  </sheetData>
  <mergeCells count="2">
    <mergeCell ref="A1:M1"/>
    <mergeCell ref="A2:M2"/>
  </mergeCells>
  <phoneticPr fontId="0" type="noConversion"/>
  <hyperlinks>
    <hyperlink ref="A42" location="Definitions!A1" display="Click here for common definitions"/>
  </hyperlinks>
  <printOptions horizontalCentered="1"/>
  <pageMargins left="0.75" right="0.75" top="1" bottom="1" header="0.5" footer="0.5"/>
  <pageSetup scale="83" orientation="landscape" r:id="rId1"/>
  <headerFooter alignWithMargins="0">
    <oddFooter>&amp;CPage &amp;P of &amp;N&amp;R&amp;D
&amp;[File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="75" workbookViewId="0">
      <selection activeCell="A2" sqref="A2:L2"/>
    </sheetView>
  </sheetViews>
  <sheetFormatPr defaultRowHeight="12.75" x14ac:dyDescent="0.2"/>
  <cols>
    <col min="1" max="16384" width="9.33203125" style="1"/>
  </cols>
  <sheetData>
    <row r="1" spans="1:12" ht="15.75" x14ac:dyDescent="0.2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spans="1:1" x14ac:dyDescent="0.2">
      <c r="A59" s="51" t="s">
        <v>42</v>
      </c>
    </row>
  </sheetData>
  <mergeCells count="2">
    <mergeCell ref="A1:L1"/>
    <mergeCell ref="A2:L2"/>
  </mergeCells>
  <phoneticPr fontId="0" type="noConversion"/>
  <hyperlinks>
    <hyperlink ref="A59" location="Definitions!A1" display="Click here for common definitions"/>
  </hyperlinks>
  <printOptions horizontalCentered="1"/>
  <pageMargins left="0.32" right="0.32" top="1.02" bottom="0.8" header="0.5" footer="0.31"/>
  <pageSetup scale="84" orientation="portrait" r:id="rId1"/>
  <headerFooter alignWithMargins="0">
    <oddFooter>&amp;CPage &amp;P of &amp;N&amp;R&amp;D
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activeCell="A3" sqref="A3"/>
    </sheetView>
  </sheetViews>
  <sheetFormatPr defaultRowHeight="12.75" x14ac:dyDescent="0.2"/>
  <cols>
    <col min="1" max="10" width="10.6640625" customWidth="1"/>
  </cols>
  <sheetData>
    <row r="1" spans="1:10" ht="15.75" x14ac:dyDescent="0.2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spans="1:1" x14ac:dyDescent="0.2">
      <c r="A65" s="51" t="s">
        <v>42</v>
      </c>
    </row>
  </sheetData>
  <mergeCells count="2">
    <mergeCell ref="A1:J1"/>
    <mergeCell ref="A2:J2"/>
  </mergeCells>
  <phoneticPr fontId="0" type="noConversion"/>
  <hyperlinks>
    <hyperlink ref="A65" location="Definitions!A1" display="Click here for common definitions"/>
  </hyperlinks>
  <printOptions horizontalCentered="1"/>
  <pageMargins left="0.75" right="0.75" top="1" bottom="1" header="0.5" footer="0.5"/>
  <pageSetup scale="75" orientation="portrait" r:id="rId1"/>
  <headerFooter alignWithMargins="0">
    <oddFooter>&amp;CPage &amp;P of &amp;N&amp;R&amp;D
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A3" sqref="A3"/>
    </sheetView>
  </sheetViews>
  <sheetFormatPr defaultRowHeight="12.75" x14ac:dyDescent="0.2"/>
  <cols>
    <col min="1" max="1" width="17.1640625" style="1" bestFit="1" customWidth="1"/>
    <col min="2" max="2" width="9.33203125" style="6"/>
    <col min="3" max="3" width="9.33203125" style="7"/>
    <col min="4" max="4" width="18.1640625" style="14" customWidth="1"/>
    <col min="5" max="5" width="9.33203125" style="7"/>
    <col min="6" max="6" width="9.33203125" style="8"/>
    <col min="7" max="7" width="0" style="1" hidden="1" customWidth="1"/>
    <col min="8" max="16384" width="9.33203125" style="1"/>
  </cols>
  <sheetData>
    <row r="1" spans="1:7" ht="15.75" x14ac:dyDescent="0.25">
      <c r="A1" s="55" t="s">
        <v>45</v>
      </c>
      <c r="B1" s="55"/>
      <c r="C1" s="55"/>
      <c r="D1" s="55"/>
      <c r="E1" s="55"/>
    </row>
    <row r="2" spans="1:7" ht="15.75" x14ac:dyDescent="0.25">
      <c r="A2" s="55" t="s">
        <v>49</v>
      </c>
      <c r="B2" s="55"/>
      <c r="C2" s="55"/>
      <c r="D2" s="55"/>
      <c r="E2" s="55"/>
    </row>
    <row r="5" spans="1:7" s="9" customFormat="1" ht="25.5" x14ac:dyDescent="0.2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7" x14ac:dyDescent="0.2">
      <c r="A6" s="1" t="s">
        <v>32</v>
      </c>
      <c r="B6" s="6">
        <v>643691</v>
      </c>
      <c r="C6" s="7">
        <f>B6/B$9</f>
        <v>0.80631406478411349</v>
      </c>
      <c r="D6" s="14">
        <v>97149601612</v>
      </c>
      <c r="E6" s="7">
        <f>D6/D$9</f>
        <v>0.6613371273285088</v>
      </c>
    </row>
    <row r="7" spans="1:7" x14ac:dyDescent="0.2">
      <c r="A7" s="1" t="s">
        <v>30</v>
      </c>
      <c r="B7" s="6">
        <v>154622</v>
      </c>
      <c r="C7" s="7">
        <f>B7/B$9</f>
        <v>0.19368593521588651</v>
      </c>
      <c r="D7" s="14">
        <v>49749154858</v>
      </c>
      <c r="E7" s="7">
        <f>D7/D$9</f>
        <v>0.3386628726714912</v>
      </c>
    </row>
    <row r="9" spans="1:7" x14ac:dyDescent="0.2">
      <c r="A9" s="9" t="s">
        <v>12</v>
      </c>
      <c r="B9" s="10">
        <f>SUM(B6:B7)</f>
        <v>798313</v>
      </c>
      <c r="C9" s="29">
        <f>SUM(C6:C7)</f>
        <v>1</v>
      </c>
      <c r="D9" s="15">
        <f>SUM(D6:D7)</f>
        <v>146898756470</v>
      </c>
      <c r="E9" s="29">
        <f>SUM(E6:E7)</f>
        <v>1</v>
      </c>
      <c r="G9" s="54">
        <f>+D9/1000000000</f>
        <v>146.89875647</v>
      </c>
    </row>
  </sheetData>
  <mergeCells count="2">
    <mergeCell ref="A1:E1"/>
    <mergeCell ref="A2:E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&amp;CPage &amp;P of &amp;N&amp;R&amp;D
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Normal="100" workbookViewId="0">
      <selection activeCell="A2" sqref="A2:H2"/>
    </sheetView>
  </sheetViews>
  <sheetFormatPr defaultRowHeight="12.75" x14ac:dyDescent="0.2"/>
  <cols>
    <col min="1" max="1" width="13.83203125" style="1" bestFit="1" customWidth="1"/>
    <col min="2" max="2" width="10.1640625" style="1" customWidth="1"/>
    <col min="3" max="3" width="8.83203125" style="1" customWidth="1"/>
    <col min="4" max="4" width="11.5" style="1" customWidth="1"/>
    <col min="5" max="5" width="9.33203125" style="1"/>
    <col min="6" max="6" width="19.83203125" style="16" customWidth="1"/>
    <col min="7" max="7" width="9.33203125" style="1"/>
    <col min="8" max="8" width="11.6640625" style="16" customWidth="1"/>
    <col min="9" max="9" width="12.5" style="1" customWidth="1"/>
    <col min="10" max="10" width="10.83203125" style="1" customWidth="1"/>
    <col min="11" max="12" width="9.33203125" style="8"/>
    <col min="13" max="13" width="14.6640625" style="8" customWidth="1"/>
    <col min="14" max="14" width="9.33203125" style="8"/>
    <col min="15" max="16384" width="9.33203125" style="1"/>
  </cols>
  <sheetData>
    <row r="1" spans="1:14" ht="15.75" x14ac:dyDescent="0.25">
      <c r="A1" s="55" t="s">
        <v>48</v>
      </c>
      <c r="B1" s="55"/>
      <c r="C1" s="55"/>
      <c r="D1" s="55"/>
      <c r="E1" s="55"/>
      <c r="F1" s="55"/>
      <c r="G1" s="55"/>
      <c r="H1" s="55"/>
    </row>
    <row r="2" spans="1:14" ht="15.75" x14ac:dyDescent="0.25">
      <c r="A2" s="55" t="s">
        <v>49</v>
      </c>
      <c r="B2" s="55"/>
      <c r="C2" s="55"/>
      <c r="D2" s="55"/>
      <c r="E2" s="55"/>
      <c r="F2" s="55"/>
      <c r="G2" s="55"/>
      <c r="H2" s="55"/>
    </row>
    <row r="4" spans="1:14" ht="38.25" x14ac:dyDescent="0.2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14" x14ac:dyDescent="0.2">
      <c r="A5" s="51" t="s">
        <v>5</v>
      </c>
      <c r="B5" s="6">
        <v>115599</v>
      </c>
      <c r="C5" s="7">
        <f>B5/B$13</f>
        <v>0.95625666945163668</v>
      </c>
      <c r="D5" s="6">
        <v>798313</v>
      </c>
      <c r="E5" s="7">
        <f>D5/D$13</f>
        <v>0.95747043859659642</v>
      </c>
      <c r="F5" s="14">
        <v>146898756470</v>
      </c>
      <c r="G5" s="7">
        <f>F5/F$13</f>
        <v>0.59729423323881248</v>
      </c>
      <c r="H5" s="14">
        <f>IF(D5=0,"-",+F5/D5)</f>
        <v>184011.4797955188</v>
      </c>
      <c r="I5" s="25"/>
    </row>
    <row r="6" spans="1:14" x14ac:dyDescent="0.2">
      <c r="A6" s="51" t="s">
        <v>6</v>
      </c>
      <c r="B6" s="6">
        <v>1861</v>
      </c>
      <c r="C6" s="7">
        <f t="shared" ref="C6:C11" si="0">B6/B$13</f>
        <v>1.5394542010307146E-2</v>
      </c>
      <c r="D6" s="6">
        <v>9853</v>
      </c>
      <c r="E6" s="7">
        <f t="shared" ref="E6:E11" si="1">D6/D$13</f>
        <v>1.1817365158142565E-2</v>
      </c>
      <c r="F6" s="14">
        <v>11060288392</v>
      </c>
      <c r="G6" s="7">
        <f t="shared" ref="G6:G11" si="2">F6/F$13</f>
        <v>4.4971425444632139E-2</v>
      </c>
      <c r="H6" s="14">
        <f t="shared" ref="H6:H11" si="3">IF(D6=0,"-",+F6/D6)</f>
        <v>1122530.0306505633</v>
      </c>
    </row>
    <row r="7" spans="1:14" x14ac:dyDescent="0.2">
      <c r="A7" s="51" t="s">
        <v>7</v>
      </c>
      <c r="B7" s="6">
        <v>265</v>
      </c>
      <c r="C7" s="7">
        <f t="shared" si="0"/>
        <v>2.1921298402640481E-3</v>
      </c>
      <c r="D7" s="6">
        <v>1587</v>
      </c>
      <c r="E7" s="7">
        <f t="shared" si="1"/>
        <v>1.9033957683925961E-3</v>
      </c>
      <c r="F7" s="14">
        <v>1685370322</v>
      </c>
      <c r="G7" s="7">
        <f t="shared" si="2"/>
        <v>6.8527603527264933E-3</v>
      </c>
      <c r="H7" s="14">
        <f t="shared" si="3"/>
        <v>1061985.0800252047</v>
      </c>
    </row>
    <row r="8" spans="1:14" x14ac:dyDescent="0.2">
      <c r="A8" s="51" t="s">
        <v>8</v>
      </c>
      <c r="B8" s="6">
        <v>245</v>
      </c>
      <c r="C8" s="7">
        <f t="shared" si="0"/>
        <v>2.0266860787346861E-3</v>
      </c>
      <c r="D8" s="6">
        <v>2154</v>
      </c>
      <c r="E8" s="7">
        <f t="shared" si="1"/>
        <v>2.5834369786500644E-3</v>
      </c>
      <c r="F8" s="14">
        <v>2546025916</v>
      </c>
      <c r="G8" s="7">
        <f t="shared" si="2"/>
        <v>1.035220878547009E-2</v>
      </c>
      <c r="H8" s="14">
        <f t="shared" si="3"/>
        <v>1181999.0324976787</v>
      </c>
    </row>
    <row r="9" spans="1:14" x14ac:dyDescent="0.2">
      <c r="A9" s="51" t="s">
        <v>9</v>
      </c>
      <c r="B9" s="6">
        <v>2188</v>
      </c>
      <c r="C9" s="7">
        <f t="shared" si="0"/>
        <v>1.8099547511312219E-2</v>
      </c>
      <c r="D9" s="6">
        <v>20268</v>
      </c>
      <c r="E9" s="7">
        <f t="shared" si="1"/>
        <v>2.4308774690473305E-2</v>
      </c>
      <c r="F9" s="14">
        <v>68108601405</v>
      </c>
      <c r="G9" s="7">
        <f t="shared" si="2"/>
        <v>0.27693137662111744</v>
      </c>
      <c r="H9" s="14">
        <f t="shared" si="3"/>
        <v>3360400.7008584961</v>
      </c>
    </row>
    <row r="10" spans="1:14" x14ac:dyDescent="0.2">
      <c r="A10" s="51" t="s">
        <v>10</v>
      </c>
      <c r="B10" s="6">
        <v>646</v>
      </c>
      <c r="C10" s="7">
        <f t="shared" si="0"/>
        <v>5.3438334973983969E-3</v>
      </c>
      <c r="D10" s="6">
        <v>1338</v>
      </c>
      <c r="E10" s="7">
        <f t="shared" si="1"/>
        <v>1.6047533321419619E-3</v>
      </c>
      <c r="F10" s="14">
        <v>15200005000</v>
      </c>
      <c r="G10" s="7">
        <f t="shared" si="2"/>
        <v>6.1803622779851262E-2</v>
      </c>
      <c r="H10" s="14">
        <f t="shared" si="3"/>
        <v>11360242.899850523</v>
      </c>
    </row>
    <row r="11" spans="1:14" x14ac:dyDescent="0.2">
      <c r="A11" s="51" t="s">
        <v>11</v>
      </c>
      <c r="B11" s="6">
        <v>83</v>
      </c>
      <c r="C11" s="7">
        <f t="shared" si="0"/>
        <v>6.8659161034685288E-4</v>
      </c>
      <c r="D11" s="6">
        <v>260</v>
      </c>
      <c r="E11" s="7">
        <f t="shared" si="1"/>
        <v>3.1183547560307184E-4</v>
      </c>
      <c r="F11" s="14">
        <v>441308680</v>
      </c>
      <c r="G11" s="7">
        <f t="shared" si="2"/>
        <v>1.7943727773901451E-3</v>
      </c>
      <c r="H11" s="14">
        <f t="shared" si="3"/>
        <v>1697341.076923077</v>
      </c>
    </row>
    <row r="12" spans="1:14" x14ac:dyDescent="0.2">
      <c r="B12" s="6"/>
      <c r="C12" s="8"/>
      <c r="D12" s="6"/>
      <c r="E12" s="7"/>
      <c r="F12" s="14"/>
      <c r="G12" s="7"/>
      <c r="H12" s="14"/>
    </row>
    <row r="13" spans="1:14" x14ac:dyDescent="0.2">
      <c r="A13" s="9" t="s">
        <v>12</v>
      </c>
      <c r="B13" s="10">
        <f t="shared" ref="B13:G13" si="4">SUM(B5:B11)</f>
        <v>120887</v>
      </c>
      <c r="C13" s="11">
        <f t="shared" si="4"/>
        <v>1</v>
      </c>
      <c r="D13" s="10">
        <f t="shared" si="4"/>
        <v>833773</v>
      </c>
      <c r="E13" s="12">
        <f t="shared" si="4"/>
        <v>1</v>
      </c>
      <c r="F13" s="15">
        <f t="shared" si="4"/>
        <v>245940356185</v>
      </c>
      <c r="G13" s="12">
        <f t="shared" si="4"/>
        <v>1.0000000000000002</v>
      </c>
      <c r="H13" s="15">
        <f>F13/D13</f>
        <v>294972.79977283988</v>
      </c>
    </row>
    <row r="14" spans="1:14" x14ac:dyDescent="0.2">
      <c r="E14" s="16"/>
      <c r="F14" s="1"/>
      <c r="G14" s="16"/>
      <c r="H14" s="1"/>
    </row>
    <row r="15" spans="1:14" ht="51" x14ac:dyDescent="0.2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x14ac:dyDescent="0.2">
      <c r="A16" s="1" t="s">
        <v>5</v>
      </c>
      <c r="B16" s="6">
        <v>82235</v>
      </c>
      <c r="C16" s="7">
        <f t="shared" ref="C16:C22" si="5">B16/B$24</f>
        <v>0.9802367301205106</v>
      </c>
      <c r="D16" s="6">
        <v>321877</v>
      </c>
      <c r="E16" s="7">
        <f t="shared" ref="E16:E22" si="6">D16/D$24</f>
        <v>0.98527341071603491</v>
      </c>
      <c r="F16" s="20">
        <v>41972471906</v>
      </c>
      <c r="G16" s="7">
        <f t="shared" ref="G16:G22" si="7">F16/F$24</f>
        <v>0.92642881805910804</v>
      </c>
      <c r="H16" s="20">
        <f t="shared" ref="H16:H22" si="8">IF(D16=0,"-",+F16/D16)</f>
        <v>130399.10247081961</v>
      </c>
      <c r="J16" s="8"/>
      <c r="M16" s="1"/>
      <c r="N16" s="1"/>
    </row>
    <row r="17" spans="1:14" x14ac:dyDescent="0.2">
      <c r="A17" s="1" t="s">
        <v>6</v>
      </c>
      <c r="B17" s="6">
        <v>842</v>
      </c>
      <c r="C17" s="7">
        <f t="shared" si="5"/>
        <v>1.0036594233130297E-2</v>
      </c>
      <c r="D17" s="6">
        <v>2020</v>
      </c>
      <c r="E17" s="7">
        <f t="shared" si="6"/>
        <v>6.1832696640219415E-3</v>
      </c>
      <c r="F17" s="20">
        <v>1553307137</v>
      </c>
      <c r="G17" s="7">
        <f t="shared" si="7"/>
        <v>3.4285054695765413E-2</v>
      </c>
      <c r="H17" s="20">
        <f t="shared" si="8"/>
        <v>768963.9292079208</v>
      </c>
      <c r="J17" s="8"/>
      <c r="M17" s="1"/>
      <c r="N17" s="1"/>
    </row>
    <row r="18" spans="1:14" x14ac:dyDescent="0.2">
      <c r="A18" s="1" t="s">
        <v>7</v>
      </c>
      <c r="B18" s="6">
        <v>88</v>
      </c>
      <c r="C18" s="7">
        <f t="shared" si="5"/>
        <v>1.0489552167642115E-3</v>
      </c>
      <c r="D18" s="6">
        <v>223</v>
      </c>
      <c r="E18" s="7">
        <f t="shared" si="6"/>
        <v>6.8260848271133317E-4</v>
      </c>
      <c r="F18" s="20">
        <v>208163000</v>
      </c>
      <c r="G18" s="7">
        <f t="shared" si="7"/>
        <v>4.5946353239698116E-3</v>
      </c>
      <c r="H18" s="20">
        <f t="shared" si="8"/>
        <v>933466.36771300447</v>
      </c>
      <c r="J18" s="8"/>
      <c r="M18" s="1"/>
      <c r="N18" s="1"/>
    </row>
    <row r="19" spans="1:14" x14ac:dyDescent="0.2">
      <c r="A19" s="1" t="s">
        <v>8</v>
      </c>
      <c r="B19" s="6">
        <v>156</v>
      </c>
      <c r="C19" s="7">
        <f t="shared" si="5"/>
        <v>1.8595115206274659E-3</v>
      </c>
      <c r="D19" s="6">
        <v>566</v>
      </c>
      <c r="E19" s="7">
        <f t="shared" si="6"/>
        <v>1.7325399157606034E-3</v>
      </c>
      <c r="F19" s="20">
        <v>263550435</v>
      </c>
      <c r="G19" s="7">
        <f t="shared" si="7"/>
        <v>5.8171631764463889E-3</v>
      </c>
      <c r="H19" s="20">
        <f t="shared" si="8"/>
        <v>465636.81095406361</v>
      </c>
      <c r="J19" s="8"/>
      <c r="M19" s="1"/>
      <c r="N19" s="1"/>
    </row>
    <row r="20" spans="1:14" x14ac:dyDescent="0.2">
      <c r="A20" s="1" t="s">
        <v>9</v>
      </c>
      <c r="B20" s="6">
        <v>510</v>
      </c>
      <c r="C20" s="7">
        <f t="shared" si="5"/>
        <v>6.0791722789744077E-3</v>
      </c>
      <c r="D20" s="6">
        <v>1891</v>
      </c>
      <c r="E20" s="7">
        <f t="shared" si="6"/>
        <v>5.7883974924086588E-3</v>
      </c>
      <c r="F20" s="20">
        <v>1010469000</v>
      </c>
      <c r="G20" s="7">
        <f t="shared" si="7"/>
        <v>2.230337072955545E-2</v>
      </c>
      <c r="H20" s="20">
        <f t="shared" si="8"/>
        <v>534356.95399259648</v>
      </c>
      <c r="J20" s="8"/>
      <c r="M20" s="1"/>
      <c r="N20" s="1"/>
    </row>
    <row r="21" spans="1:14" x14ac:dyDescent="0.2">
      <c r="A21" s="1" t="s">
        <v>10</v>
      </c>
      <c r="B21" s="6">
        <v>32</v>
      </c>
      <c r="C21" s="7">
        <f t="shared" si="5"/>
        <v>3.8143826064153147E-4</v>
      </c>
      <c r="D21" s="6">
        <v>43</v>
      </c>
      <c r="E21" s="7">
        <f t="shared" si="6"/>
        <v>1.3162405720442747E-4</v>
      </c>
      <c r="F21" s="20">
        <v>284929000</v>
      </c>
      <c r="G21" s="7">
        <f t="shared" si="7"/>
        <v>6.2890371882774283E-3</v>
      </c>
      <c r="H21" s="20">
        <f t="shared" si="8"/>
        <v>6626255.8139534881</v>
      </c>
      <c r="J21" s="8"/>
      <c r="M21" s="1"/>
      <c r="N21" s="1"/>
    </row>
    <row r="22" spans="1:14" x14ac:dyDescent="0.2">
      <c r="A22" s="1" t="s">
        <v>11</v>
      </c>
      <c r="B22" s="6">
        <v>30</v>
      </c>
      <c r="C22" s="7">
        <f t="shared" si="5"/>
        <v>3.5759836935143576E-4</v>
      </c>
      <c r="D22" s="6">
        <v>68</v>
      </c>
      <c r="E22" s="7">
        <f t="shared" si="6"/>
        <v>2.0814967185816437E-4</v>
      </c>
      <c r="F22" s="20">
        <v>12772610</v>
      </c>
      <c r="G22" s="7">
        <f t="shared" si="7"/>
        <v>2.8192082687744722E-4</v>
      </c>
      <c r="H22" s="20">
        <f t="shared" si="8"/>
        <v>187832.5</v>
      </c>
      <c r="N22" s="1"/>
    </row>
    <row r="23" spans="1:14" x14ac:dyDescent="0.2">
      <c r="B23" s="6"/>
      <c r="C23" s="8"/>
      <c r="D23" s="6"/>
      <c r="E23" s="8"/>
      <c r="F23" s="20"/>
      <c r="G23" s="14"/>
      <c r="H23" s="20"/>
      <c r="N23" s="1"/>
    </row>
    <row r="24" spans="1:14" x14ac:dyDescent="0.2">
      <c r="A24" s="9" t="s">
        <v>12</v>
      </c>
      <c r="B24" s="10">
        <f t="shared" ref="B24:G24" si="9">SUM(B16:B22)</f>
        <v>83893</v>
      </c>
      <c r="C24" s="11">
        <f t="shared" si="9"/>
        <v>0.99999999999999989</v>
      </c>
      <c r="D24" s="10">
        <f t="shared" si="9"/>
        <v>326688</v>
      </c>
      <c r="E24" s="11">
        <f t="shared" si="9"/>
        <v>1</v>
      </c>
      <c r="F24" s="21">
        <f t="shared" si="9"/>
        <v>45305663088</v>
      </c>
      <c r="G24" s="11">
        <f t="shared" si="9"/>
        <v>1</v>
      </c>
      <c r="H24" s="20"/>
      <c r="J24" s="24"/>
    </row>
    <row r="25" spans="1:14" x14ac:dyDescent="0.2">
      <c r="A25" s="9"/>
      <c r="B25" s="10"/>
      <c r="C25" s="11"/>
      <c r="D25" s="10"/>
      <c r="E25" s="11"/>
      <c r="F25" s="21"/>
      <c r="G25" s="11"/>
      <c r="H25" s="20"/>
    </row>
    <row r="26" spans="1:14" ht="38.25" x14ac:dyDescent="0.2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4" x14ac:dyDescent="0.2">
      <c r="A27" s="1" t="s">
        <v>5</v>
      </c>
      <c r="B27" s="6">
        <v>114775</v>
      </c>
      <c r="C27" s="7">
        <f>B27/B$35</f>
        <v>0.95615555074226499</v>
      </c>
      <c r="D27" s="6">
        <v>476436</v>
      </c>
      <c r="E27" s="7">
        <f>D27/D$35</f>
        <v>0.93955845666900029</v>
      </c>
      <c r="F27" s="20">
        <v>104926284564</v>
      </c>
      <c r="G27" s="7">
        <f>F27/F$35</f>
        <v>0.52297178989513915</v>
      </c>
      <c r="H27" s="20">
        <f t="shared" ref="H27:H33" si="10">IF(D27=0,"-",+F27/D27)</f>
        <v>220231.64614764627</v>
      </c>
      <c r="J27" s="8"/>
    </row>
    <row r="28" spans="1:14" x14ac:dyDescent="0.2">
      <c r="A28" s="1" t="s">
        <v>6</v>
      </c>
      <c r="B28" s="6">
        <v>1850</v>
      </c>
      <c r="C28" s="7">
        <f t="shared" ref="C28:C33" si="11">B28/B$35</f>
        <v>1.5411786267681901E-2</v>
      </c>
      <c r="D28" s="6">
        <v>7833</v>
      </c>
      <c r="E28" s="7">
        <f t="shared" ref="E28:E33" si="12">D28/D$35</f>
        <v>1.5447114389106363E-2</v>
      </c>
      <c r="F28" s="20">
        <v>9506981255</v>
      </c>
      <c r="G28" s="7">
        <f t="shared" ref="G28:G33" si="13">F28/F$35</f>
        <v>4.7384533094701128E-2</v>
      </c>
      <c r="H28" s="20">
        <f t="shared" si="10"/>
        <v>1213708.8286735606</v>
      </c>
      <c r="J28" s="8"/>
    </row>
    <row r="29" spans="1:14" x14ac:dyDescent="0.2">
      <c r="A29" s="1" t="s">
        <v>7</v>
      </c>
      <c r="B29" s="6">
        <v>262</v>
      </c>
      <c r="C29" s="7">
        <f t="shared" si="11"/>
        <v>2.1826421633149504E-3</v>
      </c>
      <c r="D29" s="6">
        <v>1364</v>
      </c>
      <c r="E29" s="7">
        <f t="shared" si="12"/>
        <v>2.6898843389175386E-3</v>
      </c>
      <c r="F29" s="20">
        <v>1477207322</v>
      </c>
      <c r="G29" s="7">
        <f t="shared" si="13"/>
        <v>7.3626714263510789E-3</v>
      </c>
      <c r="H29" s="20">
        <f t="shared" si="10"/>
        <v>1082996.5703812316</v>
      </c>
      <c r="J29" s="8"/>
    </row>
    <row r="30" spans="1:14" x14ac:dyDescent="0.2">
      <c r="A30" s="1" t="s">
        <v>8</v>
      </c>
      <c r="B30" s="6">
        <v>244</v>
      </c>
      <c r="C30" s="7">
        <f t="shared" si="11"/>
        <v>2.0326896482780452E-3</v>
      </c>
      <c r="D30" s="6">
        <v>1588</v>
      </c>
      <c r="E30" s="7">
        <f t="shared" si="12"/>
        <v>3.1316248755139673E-3</v>
      </c>
      <c r="F30" s="20">
        <v>2282475481</v>
      </c>
      <c r="G30" s="7">
        <f t="shared" si="13"/>
        <v>1.1376275188341936E-2</v>
      </c>
      <c r="H30" s="20">
        <f t="shared" si="10"/>
        <v>1437327.129093199</v>
      </c>
      <c r="J30" s="8"/>
    </row>
    <row r="31" spans="1:14" x14ac:dyDescent="0.2">
      <c r="A31" s="1" t="s">
        <v>9</v>
      </c>
      <c r="B31" s="6">
        <v>2185</v>
      </c>
      <c r="C31" s="7">
        <f t="shared" si="11"/>
        <v>1.8202569186424298E-2</v>
      </c>
      <c r="D31" s="6">
        <v>18377</v>
      </c>
      <c r="E31" s="7">
        <f t="shared" si="12"/>
        <v>3.6240472504609683E-2</v>
      </c>
      <c r="F31" s="20">
        <v>67098132405</v>
      </c>
      <c r="G31" s="7">
        <f t="shared" si="13"/>
        <v>0.3344293619875619</v>
      </c>
      <c r="H31" s="20">
        <f t="shared" si="10"/>
        <v>3651201.632747456</v>
      </c>
      <c r="J31" s="8"/>
    </row>
    <row r="32" spans="1:14" x14ac:dyDescent="0.2">
      <c r="A32" s="1" t="s">
        <v>10</v>
      </c>
      <c r="B32" s="6">
        <v>646</v>
      </c>
      <c r="C32" s="7">
        <f t="shared" si="11"/>
        <v>5.3816291507689231E-3</v>
      </c>
      <c r="D32" s="6">
        <v>1295</v>
      </c>
      <c r="E32" s="7">
        <f t="shared" si="12"/>
        <v>2.553812477198103E-3</v>
      </c>
      <c r="F32" s="20">
        <v>14915076000</v>
      </c>
      <c r="G32" s="7">
        <f t="shared" si="13"/>
        <v>7.4339466269620041E-2</v>
      </c>
      <c r="H32" s="20">
        <f t="shared" si="10"/>
        <v>11517433.204633204</v>
      </c>
      <c r="J32" s="8"/>
    </row>
    <row r="33" spans="1:14" x14ac:dyDescent="0.2">
      <c r="A33" s="1" t="s">
        <v>11</v>
      </c>
      <c r="B33" s="6">
        <v>76</v>
      </c>
      <c r="C33" s="7">
        <f t="shared" si="11"/>
        <v>6.331328412669321E-4</v>
      </c>
      <c r="D33" s="6">
        <v>192</v>
      </c>
      <c r="E33" s="7">
        <f t="shared" si="12"/>
        <v>3.7863474565408165E-4</v>
      </c>
      <c r="F33" s="20">
        <v>428536070</v>
      </c>
      <c r="G33" s="7">
        <f t="shared" si="13"/>
        <v>2.1359021382848153E-3</v>
      </c>
      <c r="H33" s="20">
        <f t="shared" si="10"/>
        <v>2231958.6979166665</v>
      </c>
      <c r="J33" s="8"/>
    </row>
    <row r="34" spans="1:14" x14ac:dyDescent="0.2">
      <c r="B34" s="6"/>
      <c r="C34" s="8"/>
      <c r="D34" s="6"/>
      <c r="E34" s="8"/>
      <c r="F34" s="20"/>
      <c r="G34" s="14"/>
      <c r="H34" s="20"/>
    </row>
    <row r="35" spans="1:14" x14ac:dyDescent="0.2">
      <c r="A35" s="9" t="s">
        <v>12</v>
      </c>
      <c r="B35" s="10">
        <f t="shared" ref="B35:G35" si="14">SUM(B27:B33)</f>
        <v>120038</v>
      </c>
      <c r="C35" s="11">
        <f t="shared" si="14"/>
        <v>1</v>
      </c>
      <c r="D35" s="10">
        <f t="shared" si="14"/>
        <v>507085</v>
      </c>
      <c r="E35" s="11">
        <f t="shared" si="14"/>
        <v>1.0000000000000002</v>
      </c>
      <c r="F35" s="21">
        <f t="shared" si="14"/>
        <v>200634693097</v>
      </c>
      <c r="G35" s="11">
        <f t="shared" si="14"/>
        <v>1</v>
      </c>
      <c r="H35" s="20"/>
    </row>
    <row r="36" spans="1:14" x14ac:dyDescent="0.2">
      <c r="A36" s="9"/>
      <c r="B36" s="10"/>
      <c r="C36" s="11"/>
      <c r="D36" s="10"/>
      <c r="E36" s="11"/>
      <c r="F36" s="21"/>
      <c r="G36" s="11"/>
      <c r="H36" s="20"/>
    </row>
    <row r="37" spans="1:14" ht="51" x14ac:dyDescent="0.2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x14ac:dyDescent="0.2">
      <c r="A38" s="1" t="s">
        <v>5</v>
      </c>
      <c r="B38" s="6">
        <v>101205</v>
      </c>
      <c r="C38" s="7">
        <f t="shared" ref="C38:C44" si="15">B38/B$46</f>
        <v>0.95348683838631265</v>
      </c>
      <c r="D38" s="6">
        <v>312216</v>
      </c>
      <c r="E38" s="7">
        <f t="shared" ref="E38:E44" si="16">D38/D$46</f>
        <v>0.93945603408588274</v>
      </c>
      <c r="F38" s="20">
        <v>67688429987</v>
      </c>
      <c r="G38" s="7">
        <f t="shared" ref="G38:G44" si="17">F38/F$46</f>
        <v>0.53041238175847327</v>
      </c>
      <c r="H38" s="20">
        <f t="shared" ref="H38:H44" si="18">IF(D38=0,"-",+F38/D38)</f>
        <v>216800.00380185511</v>
      </c>
      <c r="J38" s="8"/>
      <c r="N38" s="1"/>
    </row>
    <row r="39" spans="1:14" x14ac:dyDescent="0.2">
      <c r="A39" s="1" t="s">
        <v>6</v>
      </c>
      <c r="B39" s="6">
        <v>1748</v>
      </c>
      <c r="C39" s="7">
        <f t="shared" si="15"/>
        <v>1.6468504456294396E-2</v>
      </c>
      <c r="D39" s="6">
        <v>6769</v>
      </c>
      <c r="E39" s="7">
        <f t="shared" si="16"/>
        <v>2.036787959210079E-2</v>
      </c>
      <c r="F39" s="20">
        <v>8817498607</v>
      </c>
      <c r="G39" s="7">
        <f t="shared" si="17"/>
        <v>6.9094680408293127E-2</v>
      </c>
      <c r="H39" s="20">
        <f t="shared" si="18"/>
        <v>1302629.4293100901</v>
      </c>
      <c r="J39" s="8"/>
      <c r="N39" s="1"/>
    </row>
    <row r="40" spans="1:14" x14ac:dyDescent="0.2">
      <c r="A40" s="1" t="s">
        <v>7</v>
      </c>
      <c r="B40" s="6">
        <v>257</v>
      </c>
      <c r="C40" s="7">
        <f t="shared" si="15"/>
        <v>2.4212846940890507E-3</v>
      </c>
      <c r="D40" s="6">
        <v>1285</v>
      </c>
      <c r="E40" s="7">
        <f t="shared" si="16"/>
        <v>3.8665571392893358E-3</v>
      </c>
      <c r="F40" s="20">
        <v>1371672322</v>
      </c>
      <c r="G40" s="7">
        <f t="shared" si="17"/>
        <v>1.0748542748648868E-2</v>
      </c>
      <c r="H40" s="20">
        <f t="shared" si="18"/>
        <v>1067449.2778210116</v>
      </c>
      <c r="J40" s="8"/>
      <c r="N40" s="1"/>
    </row>
    <row r="41" spans="1:14" x14ac:dyDescent="0.2">
      <c r="A41" s="1" t="s">
        <v>8</v>
      </c>
      <c r="B41" s="6">
        <v>228</v>
      </c>
      <c r="C41" s="7">
        <f t="shared" si="15"/>
        <v>2.1480657986470953E-3</v>
      </c>
      <c r="D41" s="6">
        <v>1043</v>
      </c>
      <c r="E41" s="7">
        <f t="shared" si="16"/>
        <v>3.1383806196722003E-3</v>
      </c>
      <c r="F41" s="20">
        <v>1871626785</v>
      </c>
      <c r="G41" s="7">
        <f t="shared" si="17"/>
        <v>1.4666229087976556E-2</v>
      </c>
      <c r="H41" s="20">
        <f t="shared" si="18"/>
        <v>1794464.7986577181</v>
      </c>
      <c r="J41" s="8"/>
      <c r="N41" s="1"/>
    </row>
    <row r="42" spans="1:14" x14ac:dyDescent="0.2">
      <c r="A42" s="1" t="s">
        <v>9</v>
      </c>
      <c r="B42" s="6">
        <v>1996</v>
      </c>
      <c r="C42" s="7">
        <f t="shared" si="15"/>
        <v>1.8804997079384222E-2</v>
      </c>
      <c r="D42" s="6">
        <v>9706</v>
      </c>
      <c r="E42" s="7">
        <f t="shared" si="16"/>
        <v>2.9205294625636025E-2</v>
      </c>
      <c r="F42" s="20">
        <v>33906925405</v>
      </c>
      <c r="G42" s="7">
        <f t="shared" si="17"/>
        <v>0.26569759507831697</v>
      </c>
      <c r="H42" s="20">
        <f t="shared" si="18"/>
        <v>3493398.4550793325</v>
      </c>
      <c r="J42" s="8"/>
      <c r="N42" s="1"/>
    </row>
    <row r="43" spans="1:14" x14ac:dyDescent="0.2">
      <c r="A43" s="1" t="s">
        <v>10</v>
      </c>
      <c r="B43" s="6">
        <v>644</v>
      </c>
      <c r="C43" s="7">
        <f t="shared" si="15"/>
        <v>6.0673437470558306E-3</v>
      </c>
      <c r="D43" s="6">
        <v>1179</v>
      </c>
      <c r="E43" s="7">
        <f t="shared" si="16"/>
        <v>3.5476037877214994E-3</v>
      </c>
      <c r="F43" s="20">
        <v>13572597000</v>
      </c>
      <c r="G43" s="7">
        <f t="shared" si="17"/>
        <v>0.10635604198236741</v>
      </c>
      <c r="H43" s="20">
        <f t="shared" si="18"/>
        <v>11511956.743002545</v>
      </c>
      <c r="J43" s="8"/>
      <c r="N43" s="1"/>
    </row>
    <row r="44" spans="1:14" x14ac:dyDescent="0.2">
      <c r="A44" s="1" t="s">
        <v>11</v>
      </c>
      <c r="B44" s="6">
        <v>64</v>
      </c>
      <c r="C44" s="7">
        <f t="shared" si="15"/>
        <v>6.0296583821672857E-4</v>
      </c>
      <c r="D44" s="6">
        <v>139</v>
      </c>
      <c r="E44" s="7">
        <f t="shared" si="16"/>
        <v>4.1825014969744568E-4</v>
      </c>
      <c r="F44" s="20">
        <v>385974427</v>
      </c>
      <c r="G44" s="7">
        <f t="shared" si="17"/>
        <v>3.0245289359237737E-3</v>
      </c>
      <c r="H44" s="20">
        <f t="shared" si="18"/>
        <v>2776794.4388489206</v>
      </c>
      <c r="J44" s="8"/>
      <c r="N44" s="1"/>
    </row>
    <row r="46" spans="1:14" x14ac:dyDescent="0.2">
      <c r="A46" s="9" t="s">
        <v>12</v>
      </c>
      <c r="B46" s="10">
        <f t="shared" ref="B46:G46" si="19">SUM(B38:B44)</f>
        <v>106142</v>
      </c>
      <c r="C46" s="11">
        <f t="shared" si="19"/>
        <v>1</v>
      </c>
      <c r="D46" s="10">
        <f t="shared" si="19"/>
        <v>332337</v>
      </c>
      <c r="E46" s="11">
        <f t="shared" si="19"/>
        <v>1</v>
      </c>
      <c r="F46" s="10">
        <f t="shared" si="19"/>
        <v>127614724533</v>
      </c>
      <c r="G46" s="11">
        <f t="shared" si="19"/>
        <v>1</v>
      </c>
      <c r="H46" s="6"/>
    </row>
    <row r="47" spans="1:14" x14ac:dyDescent="0.2">
      <c r="I47" s="8"/>
    </row>
    <row r="48" spans="1:14" ht="63.75" x14ac:dyDescent="0.2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x14ac:dyDescent="0.2">
      <c r="A49" s="1" t="s">
        <v>5</v>
      </c>
      <c r="B49" s="6">
        <v>90243</v>
      </c>
      <c r="C49" s="7">
        <f t="shared" ref="C49:C55" si="20">B49/B$57</f>
        <v>0.9671932607390894</v>
      </c>
      <c r="D49" s="6">
        <v>164220</v>
      </c>
      <c r="E49" s="7">
        <f t="shared" ref="E49:E55" si="21">D49/D$57</f>
        <v>0.93975324467232813</v>
      </c>
      <c r="F49" s="20">
        <v>37237854577</v>
      </c>
      <c r="G49" s="7">
        <f t="shared" ref="G49:G55" si="22">F49/F$57</f>
        <v>0.50996809926536801</v>
      </c>
      <c r="H49" s="20">
        <f t="shared" ref="H49:H55" si="23">IF(D49=0,"-",+F49/D49)</f>
        <v>226755.90413469737</v>
      </c>
      <c r="J49" s="8"/>
      <c r="N49" s="1"/>
    </row>
    <row r="50" spans="1:14" x14ac:dyDescent="0.2">
      <c r="A50" s="1" t="s">
        <v>6</v>
      </c>
      <c r="B50" s="6">
        <v>756</v>
      </c>
      <c r="C50" s="7">
        <f t="shared" si="20"/>
        <v>8.1025465146188809E-3</v>
      </c>
      <c r="D50" s="6">
        <v>1064</v>
      </c>
      <c r="E50" s="7">
        <f t="shared" si="21"/>
        <v>6.088767825668963E-3</v>
      </c>
      <c r="F50" s="20">
        <v>689482648</v>
      </c>
      <c r="G50" s="7">
        <f t="shared" si="22"/>
        <v>9.4423848922324215E-3</v>
      </c>
      <c r="H50" s="20">
        <f t="shared" si="23"/>
        <v>648010.00751879695</v>
      </c>
      <c r="J50" s="8"/>
      <c r="N50" s="1"/>
    </row>
    <row r="51" spans="1:14" x14ac:dyDescent="0.2">
      <c r="A51" s="1" t="s">
        <v>7</v>
      </c>
      <c r="B51" s="6">
        <v>47</v>
      </c>
      <c r="C51" s="7">
        <f t="shared" si="20"/>
        <v>5.0372974363371349E-4</v>
      </c>
      <c r="D51" s="6">
        <v>79</v>
      </c>
      <c r="E51" s="7">
        <f t="shared" si="21"/>
        <v>4.5207956600361662E-4</v>
      </c>
      <c r="F51" s="20">
        <v>105535000</v>
      </c>
      <c r="G51" s="7">
        <f t="shared" si="22"/>
        <v>1.4452895841430206E-3</v>
      </c>
      <c r="H51" s="20">
        <f t="shared" si="23"/>
        <v>1335886.0759493671</v>
      </c>
      <c r="J51" s="8"/>
      <c r="N51" s="1"/>
    </row>
    <row r="52" spans="1:14" x14ac:dyDescent="0.2">
      <c r="A52" s="1" t="s">
        <v>8</v>
      </c>
      <c r="B52" s="6">
        <v>210</v>
      </c>
      <c r="C52" s="7">
        <f t="shared" si="20"/>
        <v>2.2507073651719112E-3</v>
      </c>
      <c r="D52" s="6">
        <v>545</v>
      </c>
      <c r="E52" s="7">
        <f t="shared" si="21"/>
        <v>3.1187767528097605E-3</v>
      </c>
      <c r="F52" s="20">
        <v>410848696</v>
      </c>
      <c r="G52" s="7">
        <f t="shared" si="22"/>
        <v>5.6265252379546337E-3</v>
      </c>
      <c r="H52" s="20">
        <f t="shared" si="23"/>
        <v>753850.81834862381</v>
      </c>
      <c r="J52" s="8"/>
      <c r="N52" s="1"/>
    </row>
    <row r="53" spans="1:14" x14ac:dyDescent="0.2">
      <c r="A53" s="1" t="s">
        <v>9</v>
      </c>
      <c r="B53" s="6">
        <v>1926</v>
      </c>
      <c r="C53" s="7">
        <f t="shared" si="20"/>
        <v>2.0642201834862386E-2</v>
      </c>
      <c r="D53" s="6">
        <v>8671</v>
      </c>
      <c r="E53" s="7">
        <f t="shared" si="21"/>
        <v>4.9620024263510885E-2</v>
      </c>
      <c r="F53" s="20">
        <v>33191207000</v>
      </c>
      <c r="G53" s="7">
        <f t="shared" si="22"/>
        <v>0.45454973006334309</v>
      </c>
      <c r="H53" s="20">
        <f t="shared" si="23"/>
        <v>3827840.7334794141</v>
      </c>
      <c r="J53" s="8"/>
      <c r="N53" s="1"/>
    </row>
    <row r="54" spans="1:14" x14ac:dyDescent="0.2">
      <c r="A54" s="1" t="s">
        <v>10</v>
      </c>
      <c r="B54" s="6">
        <v>84</v>
      </c>
      <c r="C54" s="7">
        <f t="shared" si="20"/>
        <v>9.0028294606876442E-4</v>
      </c>
      <c r="D54" s="6">
        <v>116</v>
      </c>
      <c r="E54" s="7">
        <f t="shared" si="21"/>
        <v>6.6381303362556367E-4</v>
      </c>
      <c r="F54" s="20">
        <v>1342479000</v>
      </c>
      <c r="G54" s="7">
        <f t="shared" si="22"/>
        <v>1.8385094192739263E-2</v>
      </c>
      <c r="H54" s="20">
        <f t="shared" si="23"/>
        <v>11573094.827586208</v>
      </c>
      <c r="J54" s="8"/>
      <c r="N54" s="1"/>
    </row>
    <row r="55" spans="1:14" x14ac:dyDescent="0.2">
      <c r="A55" s="1" t="s">
        <v>11</v>
      </c>
      <c r="B55" s="6">
        <v>38</v>
      </c>
      <c r="C55" s="7">
        <f t="shared" si="20"/>
        <v>4.0727085655491727E-4</v>
      </c>
      <c r="D55" s="6">
        <v>53</v>
      </c>
      <c r="E55" s="7">
        <f t="shared" si="21"/>
        <v>3.0329388605305926E-4</v>
      </c>
      <c r="F55" s="20">
        <v>42561643</v>
      </c>
      <c r="G55" s="7">
        <f t="shared" si="22"/>
        <v>5.8287676421958309E-4</v>
      </c>
      <c r="H55" s="20">
        <f t="shared" si="23"/>
        <v>803049.86792452831</v>
      </c>
      <c r="J55" s="8"/>
      <c r="N55" s="1"/>
    </row>
    <row r="56" spans="1:14" x14ac:dyDescent="0.2">
      <c r="B56" s="6"/>
      <c r="C56" s="7"/>
      <c r="D56" s="6"/>
      <c r="E56" s="7"/>
      <c r="F56" s="20"/>
      <c r="G56" s="7"/>
      <c r="H56" s="20"/>
      <c r="I56" s="16"/>
    </row>
    <row r="57" spans="1:14" x14ac:dyDescent="0.2">
      <c r="A57" s="9" t="s">
        <v>12</v>
      </c>
      <c r="B57" s="10">
        <f t="shared" ref="B57:G57" si="24">SUM(B49:B55)</f>
        <v>93304</v>
      </c>
      <c r="C57" s="11">
        <f t="shared" si="24"/>
        <v>1</v>
      </c>
      <c r="D57" s="10">
        <f t="shared" si="24"/>
        <v>174748</v>
      </c>
      <c r="E57" s="11">
        <f t="shared" si="24"/>
        <v>1</v>
      </c>
      <c r="F57" s="10">
        <f t="shared" si="24"/>
        <v>73019968564</v>
      </c>
      <c r="G57" s="11">
        <f t="shared" si="24"/>
        <v>0.99999999999999989</v>
      </c>
      <c r="H57" s="20"/>
    </row>
    <row r="58" spans="1:14" x14ac:dyDescent="0.2">
      <c r="F58" s="1"/>
      <c r="H58" s="1"/>
    </row>
    <row r="59" spans="1:14" x14ac:dyDescent="0.2">
      <c r="A59" s="26"/>
      <c r="B59" s="6"/>
      <c r="C59" s="7"/>
      <c r="F59" s="24"/>
    </row>
    <row r="60" spans="1:14" x14ac:dyDescent="0.2">
      <c r="A60" s="26"/>
      <c r="B60" s="6"/>
      <c r="C60" s="7"/>
    </row>
    <row r="61" spans="1:14" x14ac:dyDescent="0.2">
      <c r="A61" s="26"/>
      <c r="B61" s="6"/>
      <c r="C61" s="7"/>
    </row>
    <row r="62" spans="1:14" x14ac:dyDescent="0.2">
      <c r="A62" s="26"/>
      <c r="B62" s="6"/>
    </row>
    <row r="63" spans="1:14" x14ac:dyDescent="0.2">
      <c r="A63" s="26"/>
      <c r="B63" s="6"/>
      <c r="C63" s="7"/>
    </row>
    <row r="64" spans="1:14" x14ac:dyDescent="0.2">
      <c r="A64" s="26"/>
      <c r="B64" s="6"/>
      <c r="C64" s="7"/>
    </row>
    <row r="65" spans="1:3" x14ac:dyDescent="0.2">
      <c r="A65" s="26"/>
      <c r="B65" s="6"/>
      <c r="C65" s="7"/>
    </row>
  </sheetData>
  <mergeCells count="2">
    <mergeCell ref="A1:H1"/>
    <mergeCell ref="A2:H2"/>
  </mergeCells>
  <phoneticPr fontId="0" type="noConversion"/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scale="94" orientation="portrait" r:id="rId1"/>
  <headerFooter alignWithMargins="0">
    <oddFooter>&amp;CPage &amp;P of &amp;N&amp;R&amp;D
&amp;F</oddFoot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16"/>
  <sheetViews>
    <sheetView workbookViewId="0">
      <selection activeCell="A2" sqref="A2"/>
    </sheetView>
  </sheetViews>
  <sheetFormatPr defaultColWidth="10.6640625" defaultRowHeight="12.75" x14ac:dyDescent="0.2"/>
  <cols>
    <col min="1" max="1" width="10.6640625" style="30" customWidth="1"/>
    <col min="2" max="2" width="14.83203125" style="30" bestFit="1" customWidth="1"/>
    <col min="3" max="16384" width="10.6640625" style="30"/>
  </cols>
  <sheetData>
    <row r="7" spans="2:11" ht="15.75" x14ac:dyDescent="0.25">
      <c r="C7" s="31" t="s">
        <v>33</v>
      </c>
    </row>
    <row r="8" spans="2:11" ht="13.5" thickBot="1" x14ac:dyDescent="0.25"/>
    <row r="9" spans="2:11" x14ac:dyDescent="0.2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x14ac:dyDescent="0.2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x14ac:dyDescent="0.2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x14ac:dyDescent="0.2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x14ac:dyDescent="0.2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x14ac:dyDescent="0.2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x14ac:dyDescent="0.2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 x14ac:dyDescent="0.25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New Issue Chart</vt:lpstr>
      <vt:lpstr>Average Size Chart</vt:lpstr>
      <vt:lpstr>Trades by Sec Type Chart</vt:lpstr>
      <vt:lpstr>New Issue Data</vt:lpstr>
      <vt:lpstr>Trades by Sec Type Data</vt:lpstr>
      <vt:lpstr>Definitions</vt:lpstr>
      <vt:lpstr>'Trades by Sec Type Data'!Print_Area</vt:lpstr>
    </vt:vector>
  </TitlesOfParts>
  <Company>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Wagoner</dc:creator>
  <cp:lastModifiedBy>Han Keo</cp:lastModifiedBy>
  <cp:lastPrinted>2001-02-08T21:22:29Z</cp:lastPrinted>
  <dcterms:created xsi:type="dcterms:W3CDTF">2000-09-06T18:30:25Z</dcterms:created>
  <dcterms:modified xsi:type="dcterms:W3CDTF">2017-10-03T11:42:55Z</dcterms:modified>
</cp:coreProperties>
</file>