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charts/chart10.xml" ContentType="application/vnd.openxmlformats-officedocument.drawingml.chart+xml"/>
  <Override PartName="/xl/drawings/drawing7.xml" ContentType="application/vnd.openxmlformats-officedocument.drawingml.chartshapes+xml"/>
  <Override PartName="/xl/charts/chart11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/>
  <mc:AlternateContent xmlns:mc="http://schemas.openxmlformats.org/markup-compatibility/2006">
    <mc:Choice Requires="x15">
      <x15ac:absPath xmlns:x15ac="http://schemas.microsoft.com/office/spreadsheetml/2010/11/ac" url="C:\msrbstat\"/>
    </mc:Choice>
  </mc:AlternateContent>
  <xr:revisionPtr revIDLastSave="0" documentId="8_{7C05D8B1-7230-4A20-A769-518D36BFB654}" xr6:coauthVersionLast="40" xr6:coauthVersionMax="40" xr10:uidLastSave="{00000000-0000-0000-0000-000000000000}"/>
  <bookViews>
    <workbookView xWindow="360" yWindow="315" windowWidth="11460" windowHeight="6090" xr2:uid="{00000000-000D-0000-FFFF-FFFF00000000}"/>
  </bookViews>
  <sheets>
    <sheet name="New Issue Chart" sheetId="1" r:id="rId1"/>
    <sheet name="Average Size Chart" sheetId="2" r:id="rId2"/>
    <sheet name="Trades by Sec Type Chart" sheetId="43868" r:id="rId3"/>
    <sheet name="New Issue Data" sheetId="43869" r:id="rId4"/>
    <sheet name="Trades by Sec Type Data" sheetId="16" r:id="rId5"/>
    <sheet name="Definitions" sheetId="43870" r:id="rId6"/>
  </sheets>
  <definedNames>
    <definedName name="_xlnm.Print_Area" localSheetId="4">'Trades by Sec Type Data'!$A$1:$H$57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43869" l="1"/>
  <c r="B9" i="43869"/>
  <c r="C7" i="43869" s="1"/>
  <c r="D9" i="43869"/>
  <c r="E7" i="43869" s="1"/>
  <c r="H5" i="16"/>
  <c r="E6" i="16"/>
  <c r="H6" i="16"/>
  <c r="H7" i="16"/>
  <c r="G8" i="16"/>
  <c r="H8" i="16"/>
  <c r="H9" i="16"/>
  <c r="H10" i="16"/>
  <c r="E11" i="16"/>
  <c r="G11" i="16"/>
  <c r="H11" i="16"/>
  <c r="B13" i="16"/>
  <c r="C5" i="16" s="1"/>
  <c r="D13" i="16"/>
  <c r="E7" i="16" s="1"/>
  <c r="F13" i="16"/>
  <c r="G5" i="16" s="1"/>
  <c r="H16" i="16"/>
  <c r="H17" i="16"/>
  <c r="H18" i="16"/>
  <c r="H19" i="16"/>
  <c r="H20" i="16"/>
  <c r="H21" i="16"/>
  <c r="H22" i="16"/>
  <c r="B24" i="16"/>
  <c r="C16" i="16" s="1"/>
  <c r="D24" i="16"/>
  <c r="E16" i="16" s="1"/>
  <c r="F24" i="16"/>
  <c r="G16" i="16" s="1"/>
  <c r="H27" i="16"/>
  <c r="H28" i="16"/>
  <c r="H29" i="16"/>
  <c r="H30" i="16"/>
  <c r="H31" i="16"/>
  <c r="H32" i="16"/>
  <c r="H33" i="16"/>
  <c r="B35" i="16"/>
  <c r="C27" i="16" s="1"/>
  <c r="D35" i="16"/>
  <c r="E29" i="16" s="1"/>
  <c r="F35" i="16"/>
  <c r="G27" i="16" s="1"/>
  <c r="H38" i="16"/>
  <c r="H39" i="16"/>
  <c r="H40" i="16"/>
  <c r="H41" i="16"/>
  <c r="H42" i="16"/>
  <c r="H43" i="16"/>
  <c r="H44" i="16"/>
  <c r="B46" i="16"/>
  <c r="C38" i="16" s="1"/>
  <c r="D46" i="16"/>
  <c r="E38" i="16" s="1"/>
  <c r="F46" i="16"/>
  <c r="G40" i="16" s="1"/>
  <c r="H49" i="16"/>
  <c r="H50" i="16"/>
  <c r="H51" i="16"/>
  <c r="H52" i="16"/>
  <c r="H53" i="16"/>
  <c r="H54" i="16"/>
  <c r="H55" i="16"/>
  <c r="B57" i="16"/>
  <c r="C51" i="16" s="1"/>
  <c r="D57" i="16"/>
  <c r="E50" i="16" s="1"/>
  <c r="F57" i="16"/>
  <c r="G49" i="16" s="1"/>
  <c r="G35" i="16" l="1"/>
  <c r="E27" i="16"/>
  <c r="E30" i="16"/>
  <c r="E31" i="16"/>
  <c r="G22" i="16"/>
  <c r="G19" i="16"/>
  <c r="G17" i="16"/>
  <c r="G24" i="16" s="1"/>
  <c r="G18" i="16"/>
  <c r="G21" i="16"/>
  <c r="H13" i="16"/>
  <c r="G10" i="16"/>
  <c r="G9" i="16"/>
  <c r="G42" i="16"/>
  <c r="G43" i="16"/>
  <c r="G39" i="16"/>
  <c r="E53" i="16"/>
  <c r="E49" i="16"/>
  <c r="E32" i="16"/>
  <c r="E28" i="16"/>
  <c r="E9" i="16"/>
  <c r="G6" i="16"/>
  <c r="G13" i="16" s="1"/>
  <c r="G38" i="16"/>
  <c r="G41" i="16"/>
  <c r="G20" i="16"/>
  <c r="E8" i="16"/>
  <c r="E5" i="16"/>
  <c r="E51" i="16"/>
  <c r="G44" i="16"/>
  <c r="E10" i="16"/>
  <c r="G7" i="16"/>
  <c r="E52" i="16"/>
  <c r="E55" i="16"/>
  <c r="E54" i="16"/>
  <c r="E33" i="16"/>
  <c r="E6" i="43869"/>
  <c r="E9" i="43869" s="1"/>
  <c r="C53" i="16"/>
  <c r="C50" i="16"/>
  <c r="E44" i="16"/>
  <c r="E43" i="16"/>
  <c r="E42" i="16"/>
  <c r="E41" i="16"/>
  <c r="E40" i="16"/>
  <c r="E39" i="16"/>
  <c r="E46" i="16" s="1"/>
  <c r="E22" i="16"/>
  <c r="E21" i="16"/>
  <c r="E20" i="16"/>
  <c r="E19" i="16"/>
  <c r="E18" i="16"/>
  <c r="E17" i="16"/>
  <c r="E24" i="16" s="1"/>
  <c r="C11" i="16"/>
  <c r="C10" i="16"/>
  <c r="C9" i="16"/>
  <c r="C8" i="16"/>
  <c r="C7" i="16"/>
  <c r="C6" i="16"/>
  <c r="C13" i="16" s="1"/>
  <c r="C6" i="43869"/>
  <c r="C9" i="43869" s="1"/>
  <c r="C52" i="16"/>
  <c r="C33" i="16"/>
  <c r="C32" i="16"/>
  <c r="C31" i="16"/>
  <c r="C30" i="16"/>
  <c r="C29" i="16"/>
  <c r="C28" i="16"/>
  <c r="C35" i="16" s="1"/>
  <c r="C54" i="16"/>
  <c r="C49" i="16"/>
  <c r="C55" i="16"/>
  <c r="G55" i="16"/>
  <c r="G54" i="16"/>
  <c r="G53" i="16"/>
  <c r="G52" i="16"/>
  <c r="G51" i="16"/>
  <c r="G50" i="16"/>
  <c r="G57" i="16" s="1"/>
  <c r="C44" i="16"/>
  <c r="C43" i="16"/>
  <c r="C42" i="16"/>
  <c r="C41" i="16"/>
  <c r="C40" i="16"/>
  <c r="C39" i="16"/>
  <c r="C46" i="16" s="1"/>
  <c r="G33" i="16"/>
  <c r="G32" i="16"/>
  <c r="G31" i="16"/>
  <c r="G30" i="16"/>
  <c r="G29" i="16"/>
  <c r="G28" i="16"/>
  <c r="C22" i="16"/>
  <c r="C21" i="16"/>
  <c r="C20" i="16"/>
  <c r="C19" i="16"/>
  <c r="C18" i="16"/>
  <c r="C17" i="16"/>
  <c r="C24" i="16" s="1"/>
  <c r="E57" i="16" l="1"/>
  <c r="C57" i="16"/>
  <c r="G46" i="16"/>
  <c r="E35" i="16"/>
  <c r="E13" i="16"/>
</calcChain>
</file>

<file path=xl/sharedStrings.xml><?xml version="1.0" encoding="utf-8"?>
<sst xmlns="http://schemas.openxmlformats.org/spreadsheetml/2006/main" count="117" uniqueCount="50">
  <si>
    <t>Security Type</t>
  </si>
  <si>
    <t>CUSIPs</t>
  </si>
  <si>
    <t>% of Total</t>
  </si>
  <si>
    <t>Trades</t>
  </si>
  <si>
    <t>Par Value</t>
  </si>
  <si>
    <t>Bond</t>
  </si>
  <si>
    <t>Long Note</t>
  </si>
  <si>
    <t>Short Note</t>
  </si>
  <si>
    <t>Long Variable</t>
  </si>
  <si>
    <t>Short Variable</t>
  </si>
  <si>
    <t>CP</t>
  </si>
  <si>
    <t>Other</t>
  </si>
  <si>
    <t>Total</t>
  </si>
  <si>
    <t>Customer CUSIPs</t>
  </si>
  <si>
    <t>Customer Trades</t>
  </si>
  <si>
    <t>Customer Par</t>
  </si>
  <si>
    <t>Customer Average Size</t>
  </si>
  <si>
    <t>Inter-Dealer CUSIPs</t>
  </si>
  <si>
    <t>Inter-Dealer Trades</t>
  </si>
  <si>
    <t>Inter-Dealer Par</t>
  </si>
  <si>
    <t>Inter-Dealer Average Size</t>
  </si>
  <si>
    <t>Customer Buy Side CUSIPs</t>
  </si>
  <si>
    <t>Purchases From Customers</t>
  </si>
  <si>
    <t>Par Value of Purchases From Customers</t>
  </si>
  <si>
    <t>Average Size of Purchases From Customers</t>
  </si>
  <si>
    <t>Customer Sell Side CUSIPs</t>
  </si>
  <si>
    <t>Sales to Customers</t>
  </si>
  <si>
    <t>Par Value of Sales to Customers</t>
  </si>
  <si>
    <t>Average Size of Sales to Customers</t>
  </si>
  <si>
    <t>Average Size All Trades</t>
  </si>
  <si>
    <t>New Issue Trades</t>
  </si>
  <si>
    <t>Trade Type</t>
  </si>
  <si>
    <t>Other Bond Trades</t>
  </si>
  <si>
    <t>Types of Municipal Securities Issues</t>
  </si>
  <si>
    <t>Bonds</t>
  </si>
  <si>
    <t>Nine months or less in maturity</t>
  </si>
  <si>
    <t>Variable interest rate with interest reset period longer than nine months</t>
  </si>
  <si>
    <t>Variable interest rate with interest reset period nine months or less</t>
  </si>
  <si>
    <t>Municipal commercial paper</t>
  </si>
  <si>
    <t xml:space="preserve">Other </t>
  </si>
  <si>
    <t>Includes issues that could not be categorized based on available data, CMOs, trusts, forwards,</t>
  </si>
  <si>
    <t>options, etc.</t>
  </si>
  <si>
    <t>Click here for common definitions</t>
  </si>
  <si>
    <t>Two years or more in maturity (maturity date less dated date) with fixed or zero interest rate</t>
  </si>
  <si>
    <t>Over nine months in maturity, but under two years in maturity</t>
  </si>
  <si>
    <t>New Issue Component of Bond Trades</t>
  </si>
  <si>
    <t>Average Size of Trade by Trade Type</t>
  </si>
  <si>
    <t>Market Share by Security Type</t>
  </si>
  <si>
    <t>CUSIPs, Trades and Par Value by Security Type</t>
  </si>
  <si>
    <t>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</si>
</sst>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0.0%"/>
    <numFmt numFmtId="165" formatCode="&quot;$&quot;#,##0"/>
  </numFmts>
  <fonts count="7" x14ac:knownFonts="1">
    <font>
      <sz val="10"/>
      <name val="Times New Roman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u/>
      <sz val="10"/>
      <color indexed="12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4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0" xfId="4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 applyAlignment="1">
      <alignment horizontal="center"/>
    </xf>
    <xf numFmtId="9" fontId="3" fillId="0" borderId="0" xfId="4" applyFont="1" applyAlignment="1">
      <alignment horizontal="center"/>
    </xf>
    <xf numFmtId="9" fontId="3" fillId="0" borderId="0" xfId="4" applyNumberFormat="1" applyFont="1" applyAlignment="1">
      <alignment horizontal="center"/>
    </xf>
    <xf numFmtId="5" fontId="3" fillId="0" borderId="1" xfId="0" applyNumberFormat="1" applyFont="1" applyBorder="1" applyAlignment="1">
      <alignment horizontal="center"/>
    </xf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5" fontId="2" fillId="0" borderId="0" xfId="0" applyNumberFormat="1" applyFont="1"/>
    <xf numFmtId="5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37" fontId="3" fillId="0" borderId="1" xfId="0" applyNumberFormat="1" applyFont="1" applyBorder="1" applyAlignment="1">
      <alignment horizontal="center" wrapText="1"/>
    </xf>
    <xf numFmtId="165" fontId="2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wrapText="1"/>
    </xf>
    <xf numFmtId="3" fontId="2" fillId="0" borderId="0" xfId="0" applyNumberFormat="1" applyFont="1"/>
    <xf numFmtId="7" fontId="2" fillId="0" borderId="0" xfId="0" applyNumberFormat="1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164" fontId="3" fillId="0" borderId="0" xfId="4" applyNumberFormat="1" applyFont="1" applyAlignment="1">
      <alignment horizontal="center"/>
    </xf>
    <xf numFmtId="0" fontId="4" fillId="0" borderId="0" xfId="3"/>
    <xf numFmtId="0" fontId="5" fillId="0" borderId="0" xfId="3" applyFont="1"/>
    <xf numFmtId="0" fontId="4" fillId="0" borderId="2" xfId="3" applyBorder="1"/>
    <xf numFmtId="0" fontId="4" fillId="0" borderId="3" xfId="3" applyBorder="1"/>
    <xf numFmtId="0" fontId="4" fillId="0" borderId="4" xfId="3" applyBorder="1"/>
    <xf numFmtId="0" fontId="4" fillId="0" borderId="5" xfId="3" applyBorder="1"/>
    <xf numFmtId="0" fontId="4" fillId="0" borderId="6" xfId="3" applyBorder="1"/>
    <xf numFmtId="0" fontId="4" fillId="0" borderId="7" xfId="3" applyBorder="1"/>
    <xf numFmtId="0" fontId="4" fillId="0" borderId="8" xfId="3" applyBorder="1"/>
    <xf numFmtId="0" fontId="4" fillId="0" borderId="9" xfId="3" applyBorder="1"/>
    <xf numFmtId="0" fontId="4" fillId="0" borderId="10" xfId="3" applyBorder="1"/>
    <xf numFmtId="0" fontId="4" fillId="0" borderId="1" xfId="3" applyBorder="1"/>
    <xf numFmtId="0" fontId="4" fillId="0" borderId="11" xfId="3" applyBorder="1"/>
    <xf numFmtId="0" fontId="4" fillId="0" borderId="12" xfId="3" applyBorder="1"/>
    <xf numFmtId="0" fontId="4" fillId="0" borderId="13" xfId="3" applyBorder="1"/>
    <xf numFmtId="0" fontId="4" fillId="0" borderId="14" xfId="3" applyBorder="1"/>
    <xf numFmtId="0" fontId="4" fillId="0" borderId="15" xfId="3" applyBorder="1"/>
    <xf numFmtId="0" fontId="4" fillId="0" borderId="16" xfId="3" applyBorder="1"/>
    <xf numFmtId="0" fontId="4" fillId="0" borderId="17" xfId="3" applyBorder="1"/>
    <xf numFmtId="0" fontId="4" fillId="0" borderId="18" xfId="3" applyBorder="1"/>
    <xf numFmtId="0" fontId="4" fillId="0" borderId="19" xfId="3" applyBorder="1"/>
    <xf numFmtId="0" fontId="6" fillId="0" borderId="0" xfId="2" applyAlignment="1" applyProtection="1"/>
    <xf numFmtId="0" fontId="4" fillId="0" borderId="20" xfId="3" applyFont="1" applyBorder="1"/>
    <xf numFmtId="0" fontId="4" fillId="0" borderId="6" xfId="3" applyFont="1" applyBorder="1"/>
    <xf numFmtId="44" fontId="2" fillId="0" borderId="0" xfId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5">
    <cellStyle name="Currency" xfId="1" builtinId="4"/>
    <cellStyle name="Hyperlink" xfId="2" builtinId="8"/>
    <cellStyle name="Normal" xfId="0" builtinId="0"/>
    <cellStyle name="Normal_Definitions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Trades: </a:t>
            </a:r>
          </a:p>
        </c:rich>
      </c:tx>
      <c:layout>
        <c:manualLayout>
          <c:xMode val="edge"/>
          <c:yMode val="edge"/>
          <c:x val="0.2337485868189548"/>
          <c:y val="3.0508525073697487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8450950967851732"/>
          <c:y val="0.30508525073697484"/>
          <c:w val="0.23098233135364171"/>
          <c:h val="0.3898311537194679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E5E-4286-82FE-E75A4E8B403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'New Issue Data'!$A$6:$A$7</c:f>
              <c:strCache>
                <c:ptCount val="2"/>
                <c:pt idx="0">
                  <c:v>Other Bond Trades</c:v>
                </c:pt>
                <c:pt idx="1">
                  <c:v>New Issue Trades</c:v>
                </c:pt>
              </c:strCache>
            </c:strRef>
          </c:cat>
          <c:val>
            <c:numRef>
              <c:f>'New Issue Data'!$B$6:$B$7</c:f>
              <c:numCache>
                <c:formatCode>#,##0</c:formatCode>
                <c:ptCount val="2"/>
                <c:pt idx="0">
                  <c:v>696373</c:v>
                </c:pt>
                <c:pt idx="1">
                  <c:v>61534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5E-4286-82FE-E75A4E8B403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Trades:</a:t>
            </a:r>
          </a:p>
        </c:rich>
      </c:tx>
      <c:layout>
        <c:manualLayout>
          <c:xMode val="edge"/>
          <c:yMode val="edge"/>
          <c:x val="0.25394341324259817"/>
          <c:y val="1.6129057662956248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56171949067758"/>
          <c:y val="0.18709706889029248"/>
          <c:w val="0.4164041061866206"/>
          <c:h val="0.59032351046419873"/>
        </c:manualLayout>
      </c:layout>
      <c:pie3DChart>
        <c:varyColors val="1"/>
        <c:ser>
          <c:idx val="0"/>
          <c:order val="0"/>
          <c:tx>
            <c:strRef>
              <c:f>'Trades by Sec Type Data'!$D$4</c:f>
              <c:strCache>
                <c:ptCount val="1"/>
                <c:pt idx="0">
                  <c:v>Trades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CE5-44AF-92A2-415D514A101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E5-44AF-92A2-415D514A101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CE5-44AF-92A2-415D514A101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CE5-44AF-92A2-415D514A101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CE5-44AF-92A2-415D514A101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CE5-44AF-92A2-415D514A1018}"/>
              </c:ext>
            </c:extLst>
          </c:dPt>
          <c:dLbls>
            <c:dLbl>
              <c:idx val="1"/>
              <c:layout>
                <c:manualLayout>
                  <c:x val="0.13591975293309155"/>
                  <c:y val="-0.449755990178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E5-44AF-92A2-415D514A1018}"/>
                </c:ext>
              </c:extLst>
            </c:dLbl>
            <c:dLbl>
              <c:idx val="2"/>
              <c:layout>
                <c:manualLayout>
                  <c:x val="0.14864816976742259"/>
                  <c:y val="-0.245825416984167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E5-44AF-92A2-415D514A1018}"/>
                </c:ext>
              </c:extLst>
            </c:dLbl>
            <c:dLbl>
              <c:idx val="3"/>
              <c:layout>
                <c:manualLayout>
                  <c:x val="0.15042698527037432"/>
                  <c:y val="-8.78790957581915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E5-44AF-92A2-415D514A1018}"/>
                </c:ext>
              </c:extLst>
            </c:dLbl>
            <c:dLbl>
              <c:idx val="4"/>
              <c:layout>
                <c:manualLayout>
                  <c:x val="0.16732159268734942"/>
                  <c:y val="4.5230039793412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E5-44AF-92A2-415D514A1018}"/>
                </c:ext>
              </c:extLst>
            </c:dLbl>
            <c:dLbl>
              <c:idx val="5"/>
              <c:layout>
                <c:manualLayout>
                  <c:x val="0.15147321095904021"/>
                  <c:y val="0.178146134958936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E5-44AF-92A2-415D514A1018}"/>
                </c:ext>
              </c:extLst>
            </c:dLbl>
            <c:dLbl>
              <c:idx val="6"/>
              <c:layout>
                <c:manualLayout>
                  <c:x val="-5.2681388012618298E-2"/>
                  <c:y val="0.238361188722377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E5-44AF-92A2-415D514A101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'Trades by Sec Type Data'!$A$5:$A$11</c:f>
              <c:strCache>
                <c:ptCount val="7"/>
                <c:pt idx="0">
                  <c:v>Bond</c:v>
                </c:pt>
                <c:pt idx="1">
                  <c:v>Long Note</c:v>
                </c:pt>
                <c:pt idx="2">
                  <c:v>Short Note</c:v>
                </c:pt>
                <c:pt idx="3">
                  <c:v>Long Variable</c:v>
                </c:pt>
                <c:pt idx="4">
                  <c:v>Short Variable</c:v>
                </c:pt>
                <c:pt idx="5">
                  <c:v>CP</c:v>
                </c:pt>
                <c:pt idx="6">
                  <c:v>Other</c:v>
                </c:pt>
              </c:strCache>
            </c:strRef>
          </c:cat>
          <c:val>
            <c:numRef>
              <c:f>'Trades by Sec Type Data'!$D$5:$D$11</c:f>
              <c:numCache>
                <c:formatCode>#,##0</c:formatCode>
                <c:ptCount val="7"/>
                <c:pt idx="0">
                  <c:v>757907</c:v>
                </c:pt>
                <c:pt idx="1">
                  <c:v>8894</c:v>
                </c:pt>
                <c:pt idx="2">
                  <c:v>1479</c:v>
                </c:pt>
                <c:pt idx="3">
                  <c:v>3035</c:v>
                </c:pt>
                <c:pt idx="4">
                  <c:v>25210</c:v>
                </c:pt>
                <c:pt idx="5">
                  <c:v>1343</c:v>
                </c:pt>
                <c:pt idx="6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E5-44AF-92A2-415D514A101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Par Value: </a:t>
            </a:r>
          </a:p>
        </c:rich>
      </c:tx>
      <c:layout>
        <c:manualLayout>
          <c:xMode val="edge"/>
          <c:yMode val="edge"/>
          <c:x val="0.21766578277936988"/>
          <c:y val="1.5772870662460567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67527808562796"/>
          <c:y val="0.18296529968454259"/>
          <c:w val="0.43217698899671991"/>
          <c:h val="0.59621451104100942"/>
        </c:manualLayout>
      </c:layout>
      <c:pie3DChart>
        <c:varyColors val="1"/>
        <c:ser>
          <c:idx val="0"/>
          <c:order val="0"/>
          <c:tx>
            <c:strRef>
              <c:f>'Trades by Sec Type Data'!$F$4</c:f>
              <c:strCache>
                <c:ptCount val="1"/>
                <c:pt idx="0">
                  <c:v>Par Value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677-4CB0-823F-7683495AD48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677-4CB0-823F-7683495AD48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677-4CB0-823F-7683495AD48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677-4CB0-823F-7683495AD48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677-4CB0-823F-7683495AD48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677-4CB0-823F-7683495AD48C}"/>
              </c:ext>
            </c:extLst>
          </c:dPt>
          <c:dLbls>
            <c:dLbl>
              <c:idx val="1"/>
              <c:layout>
                <c:manualLayout>
                  <c:x val="-0.11688351258931751"/>
                  <c:y val="5.18403338383963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77-4CB0-823F-7683495AD48C}"/>
                </c:ext>
              </c:extLst>
            </c:dLbl>
            <c:dLbl>
              <c:idx val="2"/>
              <c:layout>
                <c:manualLayout>
                  <c:x val="-3.1527029152901703E-2"/>
                  <c:y val="-2.17157240203018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77-4CB0-823F-7683495AD48C}"/>
                </c:ext>
              </c:extLst>
            </c:dLbl>
            <c:dLbl>
              <c:idx val="3"/>
              <c:layout>
                <c:manualLayout>
                  <c:x val="0.19049107031968007"/>
                  <c:y val="-2.40718017503332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77-4CB0-823F-7683495AD48C}"/>
                </c:ext>
              </c:extLst>
            </c:dLbl>
            <c:dLbl>
              <c:idx val="4"/>
              <c:layout>
                <c:manualLayout>
                  <c:x val="0.10717951265555528"/>
                  <c:y val="1.294286163756344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77-4CB0-823F-7683495AD48C}"/>
                </c:ext>
              </c:extLst>
            </c:dLbl>
            <c:dLbl>
              <c:idx val="5"/>
              <c:layout>
                <c:manualLayout>
                  <c:x val="9.1374351076777868E-2"/>
                  <c:y val="-4.11545244541593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77-4CB0-823F-7683495AD48C}"/>
                </c:ext>
              </c:extLst>
            </c:dLbl>
            <c:dLbl>
              <c:idx val="6"/>
              <c:layout>
                <c:manualLayout>
                  <c:x val="2.8272021990941983E-2"/>
                  <c:y val="0.107577436101244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77-4CB0-823F-7683495AD48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'Trades by Sec Type Data'!$A$5:$A$11</c:f>
              <c:strCache>
                <c:ptCount val="7"/>
                <c:pt idx="0">
                  <c:v>Bond</c:v>
                </c:pt>
                <c:pt idx="1">
                  <c:v>Long Note</c:v>
                </c:pt>
                <c:pt idx="2">
                  <c:v>Short Note</c:v>
                </c:pt>
                <c:pt idx="3">
                  <c:v>Long Variable</c:v>
                </c:pt>
                <c:pt idx="4">
                  <c:v>Short Variable</c:v>
                </c:pt>
                <c:pt idx="5">
                  <c:v>CP</c:v>
                </c:pt>
                <c:pt idx="6">
                  <c:v>Other</c:v>
                </c:pt>
              </c:strCache>
            </c:strRef>
          </c:cat>
          <c:val>
            <c:numRef>
              <c:f>'Trades by Sec Type Data'!$F$5:$F$11</c:f>
              <c:numCache>
                <c:formatCode>"$"#,##0_);\("$"#,##0\)</c:formatCode>
                <c:ptCount val="7"/>
                <c:pt idx="0">
                  <c:v>139718097513</c:v>
                </c:pt>
                <c:pt idx="1">
                  <c:v>4108903545</c:v>
                </c:pt>
                <c:pt idx="2">
                  <c:v>1694846152</c:v>
                </c:pt>
                <c:pt idx="3">
                  <c:v>5368124000</c:v>
                </c:pt>
                <c:pt idx="4">
                  <c:v>67048288240</c:v>
                </c:pt>
                <c:pt idx="5">
                  <c:v>13294854000</c:v>
                </c:pt>
                <c:pt idx="6">
                  <c:v>723278246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77-4CB0-823F-7683495AD48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Par:</a:t>
            </a:r>
          </a:p>
        </c:rich>
      </c:tx>
      <c:layout>
        <c:manualLayout>
          <c:xMode val="edge"/>
          <c:yMode val="edge"/>
          <c:x val="0.25552503421005957"/>
          <c:y val="3.3783783783783786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95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8259694311452158"/>
          <c:y val="0.30067567567567566"/>
          <c:w val="0.23618800459416314"/>
          <c:h val="0.3986486486486486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45E-405C-A8FD-E28D2E1234E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'New Issue Data'!$A$6:$A$7</c:f>
              <c:strCache>
                <c:ptCount val="2"/>
                <c:pt idx="0">
                  <c:v>Other Bond Trades</c:v>
                </c:pt>
                <c:pt idx="1">
                  <c:v>New Issue Trades</c:v>
                </c:pt>
              </c:strCache>
            </c:strRef>
          </c:cat>
          <c:val>
            <c:numRef>
              <c:f>'New Issue Data'!$D$6:$D$7</c:f>
              <c:numCache>
                <c:formatCode>"$"#,##0_);\("$"#,##0\)</c:formatCode>
                <c:ptCount val="2"/>
                <c:pt idx="0">
                  <c:v>112040370024</c:v>
                </c:pt>
                <c:pt idx="1">
                  <c:v>27677727489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5E-405C-A8FD-E28D2E1234E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Bond Average Size</a:t>
            </a:r>
          </a:p>
        </c:rich>
      </c:tx>
      <c:layout>
        <c:manualLayout>
          <c:xMode val="edge"/>
          <c:yMode val="edge"/>
          <c:x val="0.34925373134328358"/>
          <c:y val="3.6423841059602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29850746268657"/>
          <c:y val="0.15894039735099338"/>
          <c:w val="0.81791044776119404"/>
          <c:h val="0.609271523178807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Data'!$H$5,'Trades by Sec Type Data'!$H$16,'Trades by Sec Type Data'!$H$27,'Trades by Sec Type Data'!$H$38,'Trades by Sec Type Data'!$H$49)</c:f>
              <c:numCache>
                <c:formatCode>"$"#,##0</c:formatCode>
                <c:ptCount val="5"/>
                <c:pt idx="0" formatCode="&quot;$&quot;#,##0_);\(&quot;$&quot;#,##0\)">
                  <c:v>184347.28471039323</c:v>
                </c:pt>
                <c:pt idx="1">
                  <c:v>120840.36112616159</c:v>
                </c:pt>
                <c:pt idx="2">
                  <c:v>224473.35053934762</c:v>
                </c:pt>
                <c:pt idx="3">
                  <c:v>208759.52784126435</c:v>
                </c:pt>
                <c:pt idx="4">
                  <c:v>249000.83920093955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1B-4F72-99DD-E38097FCEE6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5993728"/>
        <c:axId val="105996288"/>
      </c:barChart>
      <c:catAx>
        <c:axId val="105993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582089552238806"/>
              <c:y val="0.93708609271523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599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996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925373134328358E-2"/>
              <c:y val="0.38079470198675497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5993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CP Average Size</a:t>
            </a:r>
          </a:p>
        </c:rich>
      </c:tx>
      <c:layout>
        <c:manualLayout>
          <c:xMode val="edge"/>
          <c:yMode val="edge"/>
          <c:x val="0.36716417910447763"/>
          <c:y val="3.6303747369235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29850746268657"/>
          <c:y val="0.15511601148673257"/>
          <c:w val="0.81791044776119404"/>
          <c:h val="0.61386336460706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Data'!$H$10,'Trades by Sec Type Data'!$H$21,'Trades by Sec Type Data'!$H$32,'Trades by Sec Type Data'!$H$43,'Trades by Sec Type Data'!$H$54)</c:f>
              <c:numCache>
                <c:formatCode>"$"#,##0</c:formatCode>
                <c:ptCount val="5"/>
                <c:pt idx="0" formatCode="&quot;$&quot;#,##0_);\(&quot;$&quot;#,##0\)">
                  <c:v>9899370.0670141466</c:v>
                </c:pt>
                <c:pt idx="1">
                  <c:v>4755355.1401869161</c:v>
                </c:pt>
                <c:pt idx="2">
                  <c:v>10344685.275080906</c:v>
                </c:pt>
                <c:pt idx="3">
                  <c:v>10231384.885764498</c:v>
                </c:pt>
                <c:pt idx="4">
                  <c:v>11660357.142857144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DF-4150-B1A3-6049ED951AE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6016128"/>
        <c:axId val="106034688"/>
      </c:barChart>
      <c:catAx>
        <c:axId val="106016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582089552238806"/>
              <c:y val="0.937296750260256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603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034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925373134328358E-2"/>
              <c:y val="0.37953917704200524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6016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Long Note Average Size</a:t>
            </a:r>
          </a:p>
        </c:rich>
      </c:tx>
      <c:layout>
        <c:manualLayout>
          <c:xMode val="edge"/>
          <c:yMode val="edge"/>
          <c:x val="0.30952470913757074"/>
          <c:y val="3.6303747369235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55806349418"/>
          <c:y val="0.17161771483638497"/>
          <c:w val="0.81547856061244595"/>
          <c:h val="0.5940613205874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Data'!$H$6,'Trades by Sec Type Data'!$H$17,'Trades by Sec Type Data'!$H$28,'Trades by Sec Type Data'!$H$39,'Trades by Sec Type Data'!$H$50)</c:f>
              <c:numCache>
                <c:formatCode>"$"#,##0</c:formatCode>
                <c:ptCount val="5"/>
                <c:pt idx="0" formatCode="&quot;$&quot;#,##0_);\(&quot;$&quot;#,##0\)">
                  <c:v>461986.00685855636</c:v>
                </c:pt>
                <c:pt idx="1">
                  <c:v>300855.83723849372</c:v>
                </c:pt>
                <c:pt idx="2">
                  <c:v>521195.89391143911</c:v>
                </c:pt>
                <c:pt idx="3">
                  <c:v>534776.26105174946</c:v>
                </c:pt>
                <c:pt idx="4">
                  <c:v>483749.85557481227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82-4BD2-A5AF-728B79EEB8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686208"/>
        <c:axId val="112688128"/>
      </c:barChart>
      <c:catAx>
        <c:axId val="112686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750127156945096"/>
              <c:y val="0.937296750260256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68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688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880995631613977E-2"/>
              <c:y val="0.3861398583818661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686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Short Note Average Size</a:t>
            </a:r>
          </a:p>
        </c:rich>
      </c:tx>
      <c:layout>
        <c:manualLayout>
          <c:xMode val="edge"/>
          <c:yMode val="edge"/>
          <c:x val="0.30654851001124794"/>
          <c:y val="3.6184268645065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55806349418"/>
          <c:y val="0.17105290632212802"/>
          <c:w val="0.81547856061244595"/>
          <c:h val="0.59539569315971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Data'!$H$7,'Trades by Sec Type Data'!$H$18,'Trades by Sec Type Data'!$H$29,'Trades by Sec Type Data'!$H$40,'Trades by Sec Type Data'!$H$51)</c:f>
              <c:numCache>
                <c:formatCode>"$"#,##0</c:formatCode>
                <c:ptCount val="5"/>
                <c:pt idx="0" formatCode="&quot;$&quot;#,##0_);\(&quot;$&quot;#,##0\)">
                  <c:v>1145940.6031102096</c:v>
                </c:pt>
                <c:pt idx="1">
                  <c:v>628990.47619047621</c:v>
                </c:pt>
                <c:pt idx="2">
                  <c:v>1285836.9003436426</c:v>
                </c:pt>
                <c:pt idx="3">
                  <c:v>1300398.8125594673</c:v>
                </c:pt>
                <c:pt idx="4">
                  <c:v>1150398.2300884956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0E-4093-9D71-0FFED2F413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724608"/>
        <c:axId val="112747264"/>
      </c:barChart>
      <c:catAx>
        <c:axId val="11272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750127156945096"/>
              <c:y val="0.937501505803970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4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747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880995631613977E-2"/>
              <c:y val="0.3848690392247880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24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Long Variable Average Size</a:t>
            </a:r>
          </a:p>
        </c:rich>
      </c:tx>
      <c:layout>
        <c:manualLayout>
          <c:xMode val="edge"/>
          <c:yMode val="edge"/>
          <c:x val="0.28189951823812803"/>
          <c:y val="3.6184268645065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43344079400153"/>
          <c:y val="0.17105290632212802"/>
          <c:w val="0.81602492121563375"/>
          <c:h val="0.59539569315971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Data'!$H$8,'Trades by Sec Type Data'!$H$19,'Trades by Sec Type Data'!$H$30,'Trades by Sec Type Data'!$H$41,'Trades by Sec Type Data'!$H$52)</c:f>
              <c:numCache>
                <c:formatCode>"$"#,##0</c:formatCode>
                <c:ptCount val="5"/>
                <c:pt idx="0" formatCode="&quot;$&quot;#,##0_);\(&quot;$&quot;#,##0\)">
                  <c:v>1768739.3739703461</c:v>
                </c:pt>
                <c:pt idx="1">
                  <c:v>1031747.3118279569</c:v>
                </c:pt>
                <c:pt idx="2">
                  <c:v>2008076.8223483195</c:v>
                </c:pt>
                <c:pt idx="3">
                  <c:v>2437251.3157894737</c:v>
                </c:pt>
                <c:pt idx="4">
                  <c:v>1161974.0596627756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68-43DD-841D-9D1C5FCAAB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779648"/>
        <c:axId val="112781568"/>
      </c:barChart>
      <c:catAx>
        <c:axId val="11277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620241243162966"/>
              <c:y val="0.937501505803970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8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781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836816749375158E-2"/>
              <c:y val="0.3848690392247880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79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Short Variable Average Size</a:t>
            </a:r>
          </a:p>
        </c:rich>
      </c:tx>
      <c:layout>
        <c:manualLayout>
          <c:xMode val="edge"/>
          <c:yMode val="edge"/>
          <c:x val="0.2746268656716418"/>
          <c:y val="3.6065573770491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8358208955225"/>
          <c:y val="0.17049180327868851"/>
          <c:w val="0.81492537313432833"/>
          <c:h val="0.59672131147540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Data'!$H$9,'Trades by Sec Type Data'!$H$20,'Trades by Sec Type Data'!$H$31,'Trades by Sec Type Data'!$H$42,'Trades by Sec Type Data'!$H$53)</c:f>
              <c:numCache>
                <c:formatCode>"$"#,##0</c:formatCode>
                <c:ptCount val="5"/>
                <c:pt idx="0" formatCode="&quot;$&quot;#,##0_);\(&quot;$&quot;#,##0\)">
                  <c:v>2659590.9654898848</c:v>
                </c:pt>
                <c:pt idx="1">
                  <c:v>651667.41538461542</c:v>
                </c:pt>
                <c:pt idx="2">
                  <c:v>2858763.6742969262</c:v>
                </c:pt>
                <c:pt idx="3">
                  <c:v>3194965.3770683454</c:v>
                </c:pt>
                <c:pt idx="4">
                  <c:v>2542338.5422767666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12-4F48-884D-AD9A4F7F76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822144"/>
        <c:axId val="112828416"/>
      </c:barChart>
      <c:catAx>
        <c:axId val="112822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582089552238806"/>
              <c:y val="0.937704918032786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82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828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925373134328358E-2"/>
              <c:y val="0.38688524590163936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822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CUSIPs:  </a:t>
            </a:r>
          </a:p>
        </c:rich>
      </c:tx>
      <c:layout>
        <c:manualLayout>
          <c:xMode val="edge"/>
          <c:yMode val="edge"/>
          <c:x val="0.25394341324259817"/>
          <c:y val="1.6181280912725377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498443120966769"/>
          <c:y val="0.18770285858761437"/>
          <c:w val="0.4164041061866206"/>
          <c:h val="0.58899862522320368"/>
        </c:manualLayout>
      </c:layout>
      <c:pie3DChart>
        <c:varyColors val="1"/>
        <c:ser>
          <c:idx val="0"/>
          <c:order val="0"/>
          <c:tx>
            <c:strRef>
              <c:f>'Trades by Sec Type Data'!$B$4</c:f>
              <c:strCache>
                <c:ptCount val="1"/>
                <c:pt idx="0">
                  <c:v>CUSIPs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7DC-4A2A-BE29-A0AEE9224C8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7DC-4A2A-BE29-A0AEE9224C8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7DC-4A2A-BE29-A0AEE9224C8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7DC-4A2A-BE29-A0AEE9224C8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7DC-4A2A-BE29-A0AEE9224C8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7DC-4A2A-BE29-A0AEE9224C82}"/>
              </c:ext>
            </c:extLst>
          </c:dPt>
          <c:dLbls>
            <c:dLbl>
              <c:idx val="1"/>
              <c:layout>
                <c:manualLayout>
                  <c:x val="0.12293598946819345"/>
                  <c:y val="-0.474351094462706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7DC-4A2A-BE29-A0AEE9224C82}"/>
                </c:ext>
              </c:extLst>
            </c:dLbl>
            <c:dLbl>
              <c:idx val="2"/>
              <c:layout>
                <c:manualLayout>
                  <c:x val="0.14387126688028351"/>
                  <c:y val="-0.286910786637107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DC-4A2A-BE29-A0AEE9224C82}"/>
                </c:ext>
              </c:extLst>
            </c:dLbl>
            <c:dLbl>
              <c:idx val="3"/>
              <c:layout>
                <c:manualLayout>
                  <c:x val="0.1710948276575838"/>
                  <c:y val="-0.134943132108486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DC-4A2A-BE29-A0AEE9224C82}"/>
                </c:ext>
              </c:extLst>
            </c:dLbl>
            <c:dLbl>
              <c:idx val="4"/>
              <c:layout>
                <c:manualLayout>
                  <c:x val="0.18795068597497869"/>
                  <c:y val="6.27624459563913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DC-4A2A-BE29-A0AEE9224C82}"/>
                </c:ext>
              </c:extLst>
            </c:dLbl>
            <c:dLbl>
              <c:idx val="5"/>
              <c:layout>
                <c:manualLayout>
                  <c:x val="0.15082043766611192"/>
                  <c:y val="0.2097583433138818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DC-4A2A-BE29-A0AEE9224C82}"/>
                </c:ext>
              </c:extLst>
            </c:dLbl>
            <c:dLbl>
              <c:idx val="6"/>
              <c:layout>
                <c:manualLayout>
                  <c:x val="-3.8486135605289164E-2"/>
                  <c:y val="0.219175224456166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DC-4A2A-BE29-A0AEE9224C8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'Trades by Sec Type Data'!$A$5:$A$11</c:f>
              <c:strCache>
                <c:ptCount val="7"/>
                <c:pt idx="0">
                  <c:v>Bond</c:v>
                </c:pt>
                <c:pt idx="1">
                  <c:v>Long Note</c:v>
                </c:pt>
                <c:pt idx="2">
                  <c:v>Short Note</c:v>
                </c:pt>
                <c:pt idx="3">
                  <c:v>Long Variable</c:v>
                </c:pt>
                <c:pt idx="4">
                  <c:v>Short Variable</c:v>
                </c:pt>
                <c:pt idx="5">
                  <c:v>CP</c:v>
                </c:pt>
                <c:pt idx="6">
                  <c:v>Other</c:v>
                </c:pt>
              </c:strCache>
            </c:strRef>
          </c:cat>
          <c:val>
            <c:numRef>
              <c:f>'Trades by Sec Type Data'!$B$5:$B$11</c:f>
              <c:numCache>
                <c:formatCode>#,##0</c:formatCode>
                <c:ptCount val="7"/>
                <c:pt idx="0">
                  <c:v>129576</c:v>
                </c:pt>
                <c:pt idx="1">
                  <c:v>1587</c:v>
                </c:pt>
                <c:pt idx="2">
                  <c:v>217</c:v>
                </c:pt>
                <c:pt idx="3">
                  <c:v>360</c:v>
                </c:pt>
                <c:pt idx="4">
                  <c:v>2221</c:v>
                </c:pt>
                <c:pt idx="5">
                  <c:v>521</c:v>
                </c:pt>
                <c:pt idx="6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DC-4A2A-BE29-A0AEE9224C8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19050</xdr:rowOff>
    </xdr:from>
    <xdr:to>
      <xdr:col>12</xdr:col>
      <xdr:colOff>495300</xdr:colOff>
      <xdr:row>20</xdr:row>
      <xdr:rowOff>76200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12</xdr:col>
      <xdr:colOff>495300</xdr:colOff>
      <xdr:row>38</xdr:row>
      <xdr:rowOff>66675</xdr:rowOff>
    </xdr:to>
    <xdr:graphicFrame macro="">
      <xdr:nvGraphicFramePr>
        <xdr:cNvPr id="5122" name="Chart 2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38</xdr:row>
      <xdr:rowOff>133350</xdr:rowOff>
    </xdr:from>
    <xdr:to>
      <xdr:col>12</xdr:col>
      <xdr:colOff>514350</xdr:colOff>
      <xdr:row>40</xdr:row>
      <xdr:rowOff>19050</xdr:rowOff>
    </xdr:to>
    <xdr:sp macro="" textlink="">
      <xdr:nvSpPr>
        <xdr:cNvPr id="5123" name="Text Box 3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19050" y="6362700"/>
          <a:ext cx="68961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New issue trades are trades where the difference between the trade date and the dated date is less than or equal to 4 weeks (28 days).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0.46104</cdr:x>
      <cdr:y>0.29944</cdr:y>
    </cdr:from>
    <cdr:to>
      <cdr:x>0.48787</cdr:x>
      <cdr:y>0.4097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98201CE-AD35-42BF-93F5-E566E032C0C4}"/>
            </a:ext>
          </a:extLst>
        </cdr:cNvPr>
        <cdr:cNvSpPr txBox="1"/>
      </cdr:nvSpPr>
      <cdr:spPr>
        <a:xfrm xmlns:a="http://schemas.openxmlformats.org/drawingml/2006/main">
          <a:off x="3175000" y="841375"/>
          <a:ext cx="184731" cy="3098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475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0.4256</cdr:x>
      <cdr:y>0.02825</cdr:y>
    </cdr:from>
    <cdr:to>
      <cdr:x>0.54925</cdr:x>
      <cdr:y>0.14508</cdr:y>
    </cdr:to>
    <cdr:sp macro="" textlink="'New Issue Data'!$B$9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7F8CBE9-F6A1-42C6-819E-DE3DB76ADEF1}"/>
            </a:ext>
          </a:extLst>
        </cdr:cNvPr>
        <cdr:cNvSpPr txBox="1"/>
      </cdr:nvSpPr>
      <cdr:spPr>
        <a:xfrm xmlns:a="http://schemas.openxmlformats.org/drawingml/2006/main">
          <a:off x="2930906" y="79375"/>
          <a:ext cx="851515" cy="328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95538A2A-9993-4D0B-914E-0FD712408146}" type="TxLink">
            <a:rPr lang="en-US" sz="16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t>757,907</a:t>
          </a:fld>
          <a:endParaRPr lang="en-US" sz="1600" b="1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0.46041</cdr:x>
      <cdr:y>0.12613</cdr:y>
    </cdr:from>
    <cdr:to>
      <cdr:x>0.48719</cdr:x>
      <cdr:y>0.23602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5F9B099-F208-4586-A96A-103E958FE06D}"/>
            </a:ext>
          </a:extLst>
        </cdr:cNvPr>
        <cdr:cNvSpPr txBox="1"/>
      </cdr:nvSpPr>
      <cdr:spPr>
        <a:xfrm xmlns:a="http://schemas.openxmlformats.org/drawingml/2006/main">
          <a:off x="3175000" y="355600"/>
          <a:ext cx="184731" cy="3098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475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0.42785</cdr:x>
      <cdr:y>0.03198</cdr:y>
    </cdr:from>
    <cdr:to>
      <cdr:x>0.70188</cdr:x>
      <cdr:y>0.22053</cdr:y>
    </cdr:to>
    <cdr:sp macro="" textlink="'New Issue Data'!$G$9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C1A0D3EF-FED4-422D-975A-035A8BEA44EF}"/>
            </a:ext>
          </a:extLst>
        </cdr:cNvPr>
        <cdr:cNvSpPr txBox="1"/>
      </cdr:nvSpPr>
      <cdr:spPr>
        <a:xfrm xmlns:a="http://schemas.openxmlformats.org/drawingml/2006/main">
          <a:off x="2950464" y="90169"/>
          <a:ext cx="1889739" cy="531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C5DD77E5-8C5B-4710-88FE-67FEE6EC7FFF}" type="TxLink">
            <a:rPr lang="en-US" sz="16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t> $139.72 </a:t>
          </a:fld>
          <a:endParaRPr lang="en-US" sz="1600" b="1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0.56862</cdr:x>
      <cdr:y>0.03694</cdr:y>
    </cdr:from>
    <cdr:to>
      <cdr:x>0.69131</cdr:x>
      <cdr:y>0.15338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764C15F9-924F-4FE8-8BC9-64EF55E9B1EA}"/>
            </a:ext>
          </a:extLst>
        </cdr:cNvPr>
        <cdr:cNvSpPr txBox="1"/>
      </cdr:nvSpPr>
      <cdr:spPr>
        <a:xfrm xmlns:a="http://schemas.openxmlformats.org/drawingml/2006/main">
          <a:off x="3921252" y="104140"/>
          <a:ext cx="846065" cy="328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en-US" sz="1600" b="1" i="0" u="none" strike="noStrike" baseline="0">
              <a:solidFill>
                <a:srgbClr val="000000"/>
              </a:solidFill>
              <a:latin typeface="Times New Roman" panose="02020603050405020304" pitchFamily="18" charset="0"/>
            </a:rPr>
            <a:t>Billion</a:t>
          </a:r>
          <a:r>
            <a:rPr lang="en-US" sz="1600" b="1" u="none" strike="noStrike" baseline="0">
              <a:solidFill>
                <a:srgbClr val="000000"/>
              </a:solidFill>
              <a:latin typeface="Times New Roman" panose="02020603050405020304" pitchFamily="18" charset="0"/>
            </a:rPr>
            <a:t>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5</xdr:col>
      <xdr:colOff>523875</xdr:colOff>
      <xdr:row>20</xdr:row>
      <xdr:rowOff>133350</xdr:rowOff>
    </xdr:to>
    <xdr:graphicFrame macro="">
      <xdr:nvGraphicFramePr>
        <xdr:cNvPr id="3074" name="Chart 2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11</xdr:col>
      <xdr:colOff>523875</xdr:colOff>
      <xdr:row>20</xdr:row>
      <xdr:rowOff>133350</xdr:rowOff>
    </xdr:to>
    <xdr:graphicFrame macro="">
      <xdr:nvGraphicFramePr>
        <xdr:cNvPr id="3075" name="Chart 3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6</xdr:col>
      <xdr:colOff>0</xdr:colOff>
      <xdr:row>38</xdr:row>
      <xdr:rowOff>133350</xdr:rowOff>
    </xdr:to>
    <xdr:graphicFrame macro="">
      <xdr:nvGraphicFramePr>
        <xdr:cNvPr id="3076" name="Chart 4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21</xdr:row>
      <xdr:rowOff>0</xdr:rowOff>
    </xdr:from>
    <xdr:to>
      <xdr:col>12</xdr:col>
      <xdr:colOff>0</xdr:colOff>
      <xdr:row>38</xdr:row>
      <xdr:rowOff>142875</xdr:rowOff>
    </xdr:to>
    <xdr:graphicFrame macro="">
      <xdr:nvGraphicFramePr>
        <xdr:cNvPr id="3077" name="Chart 5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6</xdr:col>
      <xdr:colOff>9525</xdr:colOff>
      <xdr:row>56</xdr:row>
      <xdr:rowOff>142875</xdr:rowOff>
    </xdr:to>
    <xdr:graphicFrame macro="">
      <xdr:nvGraphicFramePr>
        <xdr:cNvPr id="3078" name="Chart 6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39</xdr:row>
      <xdr:rowOff>0</xdr:rowOff>
    </xdr:from>
    <xdr:to>
      <xdr:col>11</xdr:col>
      <xdr:colOff>523875</xdr:colOff>
      <xdr:row>56</xdr:row>
      <xdr:rowOff>152400</xdr:rowOff>
    </xdr:to>
    <xdr:graphicFrame macro="">
      <xdr:nvGraphicFramePr>
        <xdr:cNvPr id="3079" name="Chart 7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552450</xdr:colOff>
      <xdr:row>21</xdr:row>
      <xdr:rowOff>28575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552450</xdr:colOff>
      <xdr:row>40</xdr:row>
      <xdr:rowOff>38100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9</xdr:col>
      <xdr:colOff>552450</xdr:colOff>
      <xdr:row>59</xdr:row>
      <xdr:rowOff>104775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133350</xdr:colOff>
      <xdr:row>60</xdr:row>
      <xdr:rowOff>28575</xdr:rowOff>
    </xdr:from>
    <xdr:to>
      <xdr:col>9</xdr:col>
      <xdr:colOff>342900</xdr:colOff>
      <xdr:row>62</xdr:row>
      <xdr:rowOff>123825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>
          <a:spLocks noChangeArrowheads="1"/>
        </xdr:cNvSpPr>
      </xdr:nvSpPr>
      <xdr:spPr bwMode="auto">
        <a:xfrm>
          <a:off x="133350" y="9820275"/>
          <a:ext cx="56959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Other category includes CMOs, trusts, forwards, options, swaps, and insufficiently identified, invalid or non-municipal CUSIPs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0.45163</cdr:x>
      <cdr:y>0.07551</cdr:y>
    </cdr:from>
    <cdr:to>
      <cdr:x>0.48222</cdr:x>
      <cdr:y>0.18455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739DEE6-BFAF-4CB1-A798-FFF0DB9755C6}"/>
            </a:ext>
          </a:extLst>
        </cdr:cNvPr>
        <cdr:cNvSpPr txBox="1"/>
      </cdr:nvSpPr>
      <cdr:spPr>
        <a:xfrm xmlns:a="http://schemas.openxmlformats.org/drawingml/2006/main">
          <a:off x="2727325" y="222250"/>
          <a:ext cx="184731" cy="320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550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0.41205</cdr:x>
      <cdr:y>3.39763E-7</cdr:y>
    </cdr:from>
    <cdr:to>
      <cdr:x>0.62638</cdr:x>
      <cdr:y>0.11375</cdr:y>
    </cdr:to>
    <cdr:sp macro="" textlink="'Trades by Sec Type Data'!$B$13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2A9F0280-4DB3-4138-94A8-6097C3A4CD27}"/>
            </a:ext>
          </a:extLst>
        </cdr:cNvPr>
        <cdr:cNvSpPr txBox="1"/>
      </cdr:nvSpPr>
      <cdr:spPr>
        <a:xfrm xmlns:a="http://schemas.openxmlformats.org/drawingml/2006/main">
          <a:off x="2488310" y="1"/>
          <a:ext cx="1294278" cy="334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C41754CB-FEE2-410C-BB88-D84D4360236E}" type="TxLink"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t>134,548</a:t>
          </a:fld>
          <a:endParaRPr lang="en-US" sz="120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0.45163</cdr:x>
      <cdr:y>0.07527</cdr:y>
    </cdr:from>
    <cdr:to>
      <cdr:x>0.48222</cdr:x>
      <cdr:y>0.18395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DF8E6BB-0B7D-4137-9151-6E3A937C6DB7}"/>
            </a:ext>
          </a:extLst>
        </cdr:cNvPr>
        <cdr:cNvSpPr txBox="1"/>
      </cdr:nvSpPr>
      <cdr:spPr>
        <a:xfrm xmlns:a="http://schemas.openxmlformats.org/drawingml/2006/main">
          <a:off x="2727325" y="222250"/>
          <a:ext cx="184731" cy="320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550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0.43577</cdr:x>
      <cdr:y>0.01269</cdr:y>
    </cdr:from>
    <cdr:to>
      <cdr:x>0.6501</cdr:x>
      <cdr:y>0.11915</cdr:y>
    </cdr:to>
    <cdr:sp macro="" textlink="'Trades by Sec Type Data'!$D$13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D3D99789-E5CD-428C-828D-13879A4A0E3E}"/>
            </a:ext>
          </a:extLst>
        </cdr:cNvPr>
        <cdr:cNvSpPr txBox="1"/>
      </cdr:nvSpPr>
      <cdr:spPr>
        <a:xfrm xmlns:a="http://schemas.openxmlformats.org/drawingml/2006/main">
          <a:off x="2631566" y="37464"/>
          <a:ext cx="1294278" cy="314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33FE2A90-FB76-49FC-93FF-7338B5DBAB1E}" type="TxLink"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t>798,108</a:t>
          </a:fld>
          <a:endParaRPr lang="en-US" sz="120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0.42639</cdr:x>
      <cdr:y>0.02936</cdr:y>
    </cdr:from>
    <cdr:to>
      <cdr:x>0.45698</cdr:x>
      <cdr:y>0.13809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9E221E0-2C18-4336-AA55-7AF44B49D2B2}"/>
            </a:ext>
          </a:extLst>
        </cdr:cNvPr>
        <cdr:cNvSpPr txBox="1"/>
      </cdr:nvSpPr>
      <cdr:spPr>
        <a:xfrm xmlns:a="http://schemas.openxmlformats.org/drawingml/2006/main">
          <a:off x="2574925" y="88646"/>
          <a:ext cx="184731" cy="328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600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0.41068</cdr:x>
      <cdr:y>0</cdr:y>
    </cdr:from>
    <cdr:to>
      <cdr:x>0.71785</cdr:x>
      <cdr:y>0.08919</cdr:y>
    </cdr:to>
    <cdr:sp macro="" textlink="'Trades by Sec Type Data'!$F$13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1E59F75-DAA0-4A7D-81FB-BE58CFD7F867}"/>
            </a:ext>
          </a:extLst>
        </cdr:cNvPr>
        <cdr:cNvSpPr txBox="1"/>
      </cdr:nvSpPr>
      <cdr:spPr>
        <a:xfrm xmlns:a="http://schemas.openxmlformats.org/drawingml/2006/main">
          <a:off x="2480057" y="0"/>
          <a:ext cx="1854947" cy="269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AFCF095C-5D42-4D23-B619-7F9ED2B7C376}" type="TxLink"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t>$231,956,391,696 </a:t>
          </a:fld>
          <a:endParaRPr lang="en-US" sz="120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9</xdr:row>
      <xdr:rowOff>66675</xdr:rowOff>
    </xdr:from>
    <xdr:to>
      <xdr:col>4</xdr:col>
      <xdr:colOff>504825</xdr:colOff>
      <xdr:row>12</xdr:row>
      <xdr:rowOff>133350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00000000-0008-0000-0300-000001180000}"/>
            </a:ext>
          </a:extLst>
        </xdr:cNvPr>
        <xdr:cNvSpPr txBox="1">
          <a:spLocks noChangeArrowheads="1"/>
        </xdr:cNvSpPr>
      </xdr:nvSpPr>
      <xdr:spPr bwMode="auto">
        <a:xfrm>
          <a:off x="85725" y="1762125"/>
          <a:ext cx="3505200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New issue trades are trades where the difference between the trade date and the dated date is less than or equal to 4 weeks (28 days).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tabSelected="1" workbookViewId="0">
      <selection sqref="A1:M1"/>
    </sheetView>
  </sheetViews>
  <sheetFormatPr defaultRowHeight="12.75" x14ac:dyDescent="0.2"/>
  <cols>
    <col min="1" max="16384" width="9.33203125" style="1"/>
  </cols>
  <sheetData>
    <row r="1" spans="1:13" ht="15.75" x14ac:dyDescent="0.25">
      <c r="A1" s="56" t="s">
        <v>45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15.75" x14ac:dyDescent="0.25">
      <c r="A2" s="56" t="s">
        <v>49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42" spans="1:1" x14ac:dyDescent="0.2">
      <c r="A42" s="51" t="s">
        <v>42</v>
      </c>
    </row>
  </sheetData>
  <mergeCells count="2">
    <mergeCell ref="A1:M1"/>
    <mergeCell ref="A2:M2"/>
  </mergeCells>
  <phoneticPr fontId="0" type="noConversion"/>
  <hyperlinks>
    <hyperlink ref="A42" location="Definitions!A1" display="Click here for common definitions" xr:uid="{00000000-0004-0000-0000-000000000000}"/>
  </hyperlinks>
  <printOptions horizontalCentered="1"/>
  <pageMargins left="0.75" right="0.75" top="1" bottom="1" header="0.5" footer="0.5"/>
  <pageSetup scale="83" orientation="landscape" r:id="rId1"/>
  <headerFooter alignWithMargins="0">
    <oddFooter>&amp;CPage &amp;P of &amp;N&amp;R&amp;D
&amp;[File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9"/>
  <sheetViews>
    <sheetView zoomScale="75" workbookViewId="0">
      <selection sqref="A1:L1"/>
    </sheetView>
  </sheetViews>
  <sheetFormatPr defaultRowHeight="12.75" x14ac:dyDescent="0.2"/>
  <cols>
    <col min="1" max="16384" width="9.33203125" style="1"/>
  </cols>
  <sheetData>
    <row r="1" spans="1:12" ht="15.75" x14ac:dyDescent="0.25">
      <c r="A1" s="56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5.75" x14ac:dyDescent="0.25">
      <c r="A2" s="56" t="s">
        <v>49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59" spans="1:1" x14ac:dyDescent="0.2">
      <c r="A59" s="51" t="s">
        <v>42</v>
      </c>
    </row>
  </sheetData>
  <mergeCells count="2">
    <mergeCell ref="A1:L1"/>
    <mergeCell ref="A2:L2"/>
  </mergeCells>
  <phoneticPr fontId="0" type="noConversion"/>
  <hyperlinks>
    <hyperlink ref="A59" location="Definitions!A1" display="Click here for common definitions" xr:uid="{00000000-0004-0000-0100-000000000000}"/>
  </hyperlinks>
  <printOptions horizontalCentered="1"/>
  <pageMargins left="0.32" right="0.32" top="1.02" bottom="0.8" header="0.5" footer="0.31"/>
  <pageSetup scale="84" orientation="portrait" r:id="rId1"/>
  <headerFooter alignWithMargins="0">
    <oddFooter>&amp;CPage &amp;P of &amp;N&amp;R&amp;D
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5"/>
  <sheetViews>
    <sheetView workbookViewId="0">
      <selection activeCell="A3" sqref="A3"/>
    </sheetView>
  </sheetViews>
  <sheetFormatPr defaultRowHeight="12.75" x14ac:dyDescent="0.2"/>
  <cols>
    <col min="1" max="10" width="10.6640625" customWidth="1"/>
  </cols>
  <sheetData>
    <row r="1" spans="1:10" ht="15.75" x14ac:dyDescent="0.25">
      <c r="A1" s="56" t="s">
        <v>47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15.75" x14ac:dyDescent="0.25">
      <c r="A2" s="56" t="s">
        <v>49</v>
      </c>
      <c r="B2" s="56"/>
      <c r="C2" s="56"/>
      <c r="D2" s="56"/>
      <c r="E2" s="56"/>
      <c r="F2" s="56"/>
      <c r="G2" s="56"/>
      <c r="H2" s="56"/>
      <c r="I2" s="56"/>
      <c r="J2" s="56"/>
    </row>
    <row r="65" spans="1:1" x14ac:dyDescent="0.2">
      <c r="A65" s="51" t="s">
        <v>42</v>
      </c>
    </row>
  </sheetData>
  <mergeCells count="2">
    <mergeCell ref="A1:J1"/>
    <mergeCell ref="A2:J2"/>
  </mergeCells>
  <phoneticPr fontId="0" type="noConversion"/>
  <hyperlinks>
    <hyperlink ref="A65" location="Definitions!A1" display="Click here for common definitions" xr:uid="{00000000-0004-0000-0200-000000000000}"/>
  </hyperlinks>
  <printOptions horizontalCentered="1"/>
  <pageMargins left="0.75" right="0.75" top="1" bottom="1" header="0.5" footer="0.5"/>
  <pageSetup scale="75" orientation="portrait" r:id="rId1"/>
  <headerFooter alignWithMargins="0">
    <oddFooter>&amp;CPage &amp;P of &amp;N&amp;R&amp;D
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9"/>
  <sheetViews>
    <sheetView workbookViewId="0">
      <selection sqref="A1:E1"/>
    </sheetView>
  </sheetViews>
  <sheetFormatPr defaultRowHeight="12.75" x14ac:dyDescent="0.2"/>
  <cols>
    <col min="1" max="1" width="17.1640625" style="1" bestFit="1" customWidth="1"/>
    <col min="2" max="2" width="9.33203125" style="6"/>
    <col min="3" max="3" width="9.33203125" style="7"/>
    <col min="4" max="4" width="18.1640625" style="14" customWidth="1"/>
    <col min="5" max="5" width="9.33203125" style="7"/>
    <col min="6" max="6" width="9.33203125" style="8"/>
    <col min="7" max="7" width="0" style="1" hidden="1" customWidth="1"/>
    <col min="8" max="16384" width="9.33203125" style="1"/>
  </cols>
  <sheetData>
    <row r="1" spans="1:7" ht="15.75" x14ac:dyDescent="0.25">
      <c r="A1" s="56" t="s">
        <v>45</v>
      </c>
      <c r="B1" s="56"/>
      <c r="C1" s="56"/>
      <c r="D1" s="56"/>
      <c r="E1" s="56"/>
    </row>
    <row r="2" spans="1:7" ht="15.75" x14ac:dyDescent="0.25">
      <c r="A2" s="56" t="s">
        <v>49</v>
      </c>
      <c r="B2" s="56"/>
      <c r="C2" s="56"/>
      <c r="D2" s="56"/>
      <c r="E2" s="56"/>
    </row>
    <row r="5" spans="1:7" s="9" customFormat="1" ht="25.5" x14ac:dyDescent="0.2">
      <c r="A5" s="27" t="s">
        <v>31</v>
      </c>
      <c r="B5" s="22" t="s">
        <v>3</v>
      </c>
      <c r="C5" s="4" t="s">
        <v>2</v>
      </c>
      <c r="D5" s="17" t="s">
        <v>4</v>
      </c>
      <c r="E5" s="4" t="s">
        <v>2</v>
      </c>
      <c r="F5" s="28"/>
    </row>
    <row r="6" spans="1:7" x14ac:dyDescent="0.2">
      <c r="A6" s="1" t="s">
        <v>32</v>
      </c>
      <c r="B6" s="6">
        <v>696373</v>
      </c>
      <c r="C6" s="7">
        <f>B6/B$9</f>
        <v>0.91881061924484142</v>
      </c>
      <c r="D6" s="14">
        <v>112040370024</v>
      </c>
      <c r="E6" s="7">
        <f>D6/D$9</f>
        <v>0.80190306065093153</v>
      </c>
    </row>
    <row r="7" spans="1:7" x14ac:dyDescent="0.2">
      <c r="A7" s="1" t="s">
        <v>30</v>
      </c>
      <c r="B7" s="6">
        <v>61534</v>
      </c>
      <c r="C7" s="7">
        <f>B7/B$9</f>
        <v>8.1189380755158608E-2</v>
      </c>
      <c r="D7" s="14">
        <v>27677727489</v>
      </c>
      <c r="E7" s="7">
        <f>D7/D$9</f>
        <v>0.1980969393490685</v>
      </c>
    </row>
    <row r="9" spans="1:7" x14ac:dyDescent="0.2">
      <c r="A9" s="9" t="s">
        <v>12</v>
      </c>
      <c r="B9" s="10">
        <f>SUM(B6:B7)</f>
        <v>757907</v>
      </c>
      <c r="C9" s="29">
        <f>SUM(C6:C7)</f>
        <v>1</v>
      </c>
      <c r="D9" s="15">
        <f>SUM(D6:D7)</f>
        <v>139718097513</v>
      </c>
      <c r="E9" s="29">
        <f>SUM(E6:E7)</f>
        <v>1</v>
      </c>
      <c r="G9" s="54">
        <f>+D9/1000000000</f>
        <v>139.718097513</v>
      </c>
    </row>
  </sheetData>
  <mergeCells count="2">
    <mergeCell ref="A1:E1"/>
    <mergeCell ref="A2:E2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&amp;CPage &amp;P of &amp;N&amp;R&amp;D
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5"/>
  <sheetViews>
    <sheetView zoomScaleNormal="100" workbookViewId="0">
      <selection sqref="A1:H1"/>
    </sheetView>
  </sheetViews>
  <sheetFormatPr defaultRowHeight="12.75" x14ac:dyDescent="0.2"/>
  <cols>
    <col min="1" max="1" width="13.83203125" style="1" bestFit="1" customWidth="1"/>
    <col min="2" max="2" width="10.1640625" style="1" customWidth="1"/>
    <col min="3" max="3" width="8.83203125" style="1" customWidth="1"/>
    <col min="4" max="4" width="11.5" style="1" customWidth="1"/>
    <col min="5" max="5" width="9.33203125" style="1"/>
    <col min="6" max="6" width="19.83203125" style="16" customWidth="1"/>
    <col min="7" max="7" width="9.33203125" style="1"/>
    <col min="8" max="8" width="11.6640625" style="16" customWidth="1"/>
    <col min="9" max="9" width="12.5" style="1" customWidth="1"/>
    <col min="10" max="10" width="10.83203125" style="1" customWidth="1"/>
    <col min="11" max="12" width="9.33203125" style="8"/>
    <col min="13" max="13" width="14.6640625" style="8" customWidth="1"/>
    <col min="14" max="14" width="9.33203125" style="8"/>
    <col min="15" max="16384" width="9.33203125" style="1"/>
  </cols>
  <sheetData>
    <row r="1" spans="1:14" ht="15.75" x14ac:dyDescent="0.25">
      <c r="A1" s="56" t="s">
        <v>48</v>
      </c>
      <c r="B1" s="56"/>
      <c r="C1" s="56"/>
      <c r="D1" s="56"/>
      <c r="E1" s="56"/>
      <c r="F1" s="56"/>
      <c r="G1" s="56"/>
      <c r="H1" s="56"/>
    </row>
    <row r="2" spans="1:14" ht="15.75" x14ac:dyDescent="0.25">
      <c r="A2" s="56" t="s">
        <v>49</v>
      </c>
      <c r="B2" s="56"/>
      <c r="C2" s="56"/>
      <c r="D2" s="56"/>
      <c r="E2" s="56"/>
      <c r="F2" s="56"/>
      <c r="G2" s="56"/>
      <c r="H2" s="56"/>
      <c r="I2" s="55"/>
      <c r="J2" s="55"/>
      <c r="K2" s="55"/>
      <c r="L2" s="55"/>
    </row>
    <row r="4" spans="1:14" ht="38.25" x14ac:dyDescent="0.2">
      <c r="A4" s="2" t="s">
        <v>0</v>
      </c>
      <c r="B4" s="3" t="s">
        <v>1</v>
      </c>
      <c r="C4" s="4" t="s">
        <v>2</v>
      </c>
      <c r="D4" s="5" t="s">
        <v>3</v>
      </c>
      <c r="E4" s="4" t="s">
        <v>2</v>
      </c>
      <c r="F4" s="13" t="s">
        <v>4</v>
      </c>
      <c r="G4" s="4" t="s">
        <v>2</v>
      </c>
      <c r="H4" s="17" t="s">
        <v>29</v>
      </c>
      <c r="J4" s="9"/>
    </row>
    <row r="5" spans="1:14" x14ac:dyDescent="0.2">
      <c r="A5" s="51" t="s">
        <v>5</v>
      </c>
      <c r="B5" s="6">
        <v>129576</v>
      </c>
      <c r="C5" s="7">
        <f>B5/B$13</f>
        <v>0.96304664506347182</v>
      </c>
      <c r="D5" s="6">
        <v>757907</v>
      </c>
      <c r="E5" s="7">
        <f>D5/D$13</f>
        <v>0.94962962406090401</v>
      </c>
      <c r="F5" s="14">
        <v>139718097513</v>
      </c>
      <c r="G5" s="7">
        <f>F5/F$13</f>
        <v>0.60234640007727536</v>
      </c>
      <c r="H5" s="14">
        <f>IF(D5=0,"-",+F5/D5)</f>
        <v>184347.28471039323</v>
      </c>
      <c r="I5" s="25"/>
    </row>
    <row r="6" spans="1:14" x14ac:dyDescent="0.2">
      <c r="A6" s="51" t="s">
        <v>6</v>
      </c>
      <c r="B6" s="6">
        <v>1587</v>
      </c>
      <c r="C6" s="7">
        <f t="shared" ref="C6:C11" si="0">B6/B$13</f>
        <v>1.1795047120730148E-2</v>
      </c>
      <c r="D6" s="6">
        <v>8894</v>
      </c>
      <c r="E6" s="7">
        <f t="shared" ref="E6:E11" si="1">D6/D$13</f>
        <v>1.11438552175896E-2</v>
      </c>
      <c r="F6" s="14">
        <v>4108903545</v>
      </c>
      <c r="G6" s="7">
        <f t="shared" ref="G6:G11" si="2">F6/F$13</f>
        <v>1.7714120809333388E-2</v>
      </c>
      <c r="H6" s="14">
        <f t="shared" ref="H6:H11" si="3">IF(D6=0,"-",+F6/D6)</f>
        <v>461986.00685855636</v>
      </c>
    </row>
    <row r="7" spans="1:14" x14ac:dyDescent="0.2">
      <c r="A7" s="51" t="s">
        <v>7</v>
      </c>
      <c r="B7" s="6">
        <v>217</v>
      </c>
      <c r="C7" s="7">
        <f t="shared" si="0"/>
        <v>1.6128073252668193E-3</v>
      </c>
      <c r="D7" s="6">
        <v>1479</v>
      </c>
      <c r="E7" s="7">
        <f t="shared" si="1"/>
        <v>1.8531326587379151E-3</v>
      </c>
      <c r="F7" s="14">
        <v>1694846152</v>
      </c>
      <c r="G7" s="7">
        <f t="shared" si="2"/>
        <v>7.3067447704620722E-3</v>
      </c>
      <c r="H7" s="14">
        <f t="shared" si="3"/>
        <v>1145940.6031102096</v>
      </c>
    </row>
    <row r="8" spans="1:14" x14ac:dyDescent="0.2">
      <c r="A8" s="51" t="s">
        <v>8</v>
      </c>
      <c r="B8" s="6">
        <v>360</v>
      </c>
      <c r="C8" s="7">
        <f t="shared" si="0"/>
        <v>2.6756250557421887E-3</v>
      </c>
      <c r="D8" s="6">
        <v>3035</v>
      </c>
      <c r="E8" s="7">
        <f t="shared" si="1"/>
        <v>3.8027434883499476E-3</v>
      </c>
      <c r="F8" s="14">
        <v>5368124000</v>
      </c>
      <c r="G8" s="7">
        <f t="shared" si="2"/>
        <v>2.3142815598870912E-2</v>
      </c>
      <c r="H8" s="14">
        <f t="shared" si="3"/>
        <v>1768739.3739703461</v>
      </c>
    </row>
    <row r="9" spans="1:14" x14ac:dyDescent="0.2">
      <c r="A9" s="51" t="s">
        <v>9</v>
      </c>
      <c r="B9" s="6">
        <v>2221</v>
      </c>
      <c r="C9" s="7">
        <f t="shared" si="0"/>
        <v>1.6507120135565004E-2</v>
      </c>
      <c r="D9" s="6">
        <v>25210</v>
      </c>
      <c r="E9" s="7">
        <f t="shared" si="1"/>
        <v>3.158720373683762E-2</v>
      </c>
      <c r="F9" s="14">
        <v>67048288240</v>
      </c>
      <c r="G9" s="7">
        <f t="shared" si="2"/>
        <v>0.2890555752732733</v>
      </c>
      <c r="H9" s="14">
        <f t="shared" si="3"/>
        <v>2659590.9654898848</v>
      </c>
    </row>
    <row r="10" spans="1:14" x14ac:dyDescent="0.2">
      <c r="A10" s="51" t="s">
        <v>10</v>
      </c>
      <c r="B10" s="6">
        <v>521</v>
      </c>
      <c r="C10" s="7">
        <f t="shared" si="0"/>
        <v>3.8722240390046676E-3</v>
      </c>
      <c r="D10" s="6">
        <v>1343</v>
      </c>
      <c r="E10" s="7">
        <f t="shared" si="1"/>
        <v>1.6827296556355782E-3</v>
      </c>
      <c r="F10" s="14">
        <v>13294854000</v>
      </c>
      <c r="G10" s="7">
        <f t="shared" si="2"/>
        <v>5.731617871269578E-2</v>
      </c>
      <c r="H10" s="14">
        <f t="shared" si="3"/>
        <v>9899370.0670141466</v>
      </c>
    </row>
    <row r="11" spans="1:14" x14ac:dyDescent="0.2">
      <c r="A11" s="51" t="s">
        <v>11</v>
      </c>
      <c r="B11" s="6">
        <v>66</v>
      </c>
      <c r="C11" s="7">
        <f t="shared" si="0"/>
        <v>4.9053126021940125E-4</v>
      </c>
      <c r="D11" s="6">
        <v>240</v>
      </c>
      <c r="E11" s="7">
        <f t="shared" si="1"/>
        <v>3.0071118194530062E-4</v>
      </c>
      <c r="F11" s="14">
        <v>723278246</v>
      </c>
      <c r="G11" s="7">
        <f t="shared" si="2"/>
        <v>3.1181647580891931E-3</v>
      </c>
      <c r="H11" s="14">
        <f t="shared" si="3"/>
        <v>3013659.3583333334</v>
      </c>
    </row>
    <row r="12" spans="1:14" x14ac:dyDescent="0.2">
      <c r="B12" s="6"/>
      <c r="C12" s="8"/>
      <c r="D12" s="6"/>
      <c r="E12" s="7"/>
      <c r="F12" s="14"/>
      <c r="G12" s="7"/>
      <c r="H12" s="14"/>
    </row>
    <row r="13" spans="1:14" x14ac:dyDescent="0.2">
      <c r="A13" s="9" t="s">
        <v>12</v>
      </c>
      <c r="B13" s="10">
        <f t="shared" ref="B13:G13" si="4">SUM(B5:B11)</f>
        <v>134548</v>
      </c>
      <c r="C13" s="11">
        <f t="shared" si="4"/>
        <v>0.99999999999999989</v>
      </c>
      <c r="D13" s="10">
        <f t="shared" si="4"/>
        <v>798108</v>
      </c>
      <c r="E13" s="12">
        <f t="shared" si="4"/>
        <v>1</v>
      </c>
      <c r="F13" s="15">
        <f t="shared" si="4"/>
        <v>231956391696</v>
      </c>
      <c r="G13" s="12">
        <f t="shared" si="4"/>
        <v>1</v>
      </c>
      <c r="H13" s="15">
        <f>F13/D13</f>
        <v>290632.836277797</v>
      </c>
    </row>
    <row r="14" spans="1:14" x14ac:dyDescent="0.2">
      <c r="E14" s="16"/>
      <c r="F14" s="1"/>
      <c r="G14" s="16"/>
      <c r="H14" s="1"/>
    </row>
    <row r="15" spans="1:14" ht="51" x14ac:dyDescent="0.2">
      <c r="A15" s="18" t="s">
        <v>0</v>
      </c>
      <c r="B15" s="19" t="s">
        <v>17</v>
      </c>
      <c r="C15" s="4" t="s">
        <v>2</v>
      </c>
      <c r="D15" s="19" t="s">
        <v>18</v>
      </c>
      <c r="E15" s="4" t="s">
        <v>2</v>
      </c>
      <c r="F15" s="17" t="s">
        <v>19</v>
      </c>
      <c r="G15" s="4" t="s">
        <v>2</v>
      </c>
      <c r="H15" s="17" t="s">
        <v>20</v>
      </c>
    </row>
    <row r="16" spans="1:14" x14ac:dyDescent="0.2">
      <c r="A16" s="1" t="s">
        <v>5</v>
      </c>
      <c r="B16" s="6">
        <v>91314</v>
      </c>
      <c r="C16" s="7">
        <f t="shared" ref="C16:C22" si="5">B16/B$24</f>
        <v>0.98005838663976297</v>
      </c>
      <c r="D16" s="6">
        <v>293457</v>
      </c>
      <c r="E16" s="7">
        <f t="shared" ref="E16:E22" si="6">D16/D$24</f>
        <v>0.98020268284210244</v>
      </c>
      <c r="F16" s="20">
        <v>35461449855</v>
      </c>
      <c r="G16" s="7">
        <f t="shared" ref="G16:G22" si="7">F16/F$24</f>
        <v>0.90272311731204713</v>
      </c>
      <c r="H16" s="20">
        <f t="shared" ref="H16:H22" si="8">IF(D16=0,"-",+F16/D16)</f>
        <v>120840.36112616159</v>
      </c>
      <c r="J16" s="8"/>
      <c r="M16" s="1"/>
      <c r="N16" s="1"/>
    </row>
    <row r="17" spans="1:14" x14ac:dyDescent="0.2">
      <c r="A17" s="1" t="s">
        <v>6</v>
      </c>
      <c r="B17" s="6">
        <v>892</v>
      </c>
      <c r="C17" s="7">
        <f t="shared" si="5"/>
        <v>9.5736916670244275E-3</v>
      </c>
      <c r="D17" s="6">
        <v>2390</v>
      </c>
      <c r="E17" s="7">
        <f t="shared" si="6"/>
        <v>7.9830585468829325E-3</v>
      </c>
      <c r="F17" s="20">
        <v>719045451</v>
      </c>
      <c r="G17" s="7">
        <f t="shared" si="7"/>
        <v>1.8304354550360977E-2</v>
      </c>
      <c r="H17" s="20">
        <f t="shared" si="8"/>
        <v>300855.83723849372</v>
      </c>
      <c r="J17" s="8"/>
      <c r="M17" s="1"/>
      <c r="N17" s="1"/>
    </row>
    <row r="18" spans="1:14" x14ac:dyDescent="0.2">
      <c r="A18" s="1" t="s">
        <v>7</v>
      </c>
      <c r="B18" s="6">
        <v>90</v>
      </c>
      <c r="C18" s="7">
        <f t="shared" si="5"/>
        <v>9.659554372558279E-4</v>
      </c>
      <c r="D18" s="6">
        <v>315</v>
      </c>
      <c r="E18" s="7">
        <f t="shared" si="6"/>
        <v>1.0521604360954494E-3</v>
      </c>
      <c r="F18" s="20">
        <v>198132000</v>
      </c>
      <c r="G18" s="7">
        <f t="shared" si="7"/>
        <v>5.0437401011693781E-3</v>
      </c>
      <c r="H18" s="20">
        <f t="shared" si="8"/>
        <v>628990.47619047621</v>
      </c>
      <c r="J18" s="8"/>
      <c r="M18" s="1"/>
      <c r="N18" s="1"/>
    </row>
    <row r="19" spans="1:14" x14ac:dyDescent="0.2">
      <c r="A19" s="1" t="s">
        <v>8</v>
      </c>
      <c r="B19" s="6">
        <v>212</v>
      </c>
      <c r="C19" s="7">
        <f t="shared" si="5"/>
        <v>2.2753616966470613E-3</v>
      </c>
      <c r="D19" s="6">
        <v>744</v>
      </c>
      <c r="E19" s="7">
        <f t="shared" si="6"/>
        <v>2.4851027443016328E-3</v>
      </c>
      <c r="F19" s="20">
        <v>767620000</v>
      </c>
      <c r="G19" s="7">
        <f t="shared" si="7"/>
        <v>1.9540890802392536E-2</v>
      </c>
      <c r="H19" s="20">
        <f t="shared" si="8"/>
        <v>1031747.3118279569</v>
      </c>
      <c r="J19" s="8"/>
      <c r="M19" s="1"/>
      <c r="N19" s="1"/>
    </row>
    <row r="20" spans="1:14" x14ac:dyDescent="0.2">
      <c r="A20" s="1" t="s">
        <v>9</v>
      </c>
      <c r="B20" s="6">
        <v>588</v>
      </c>
      <c r="C20" s="7">
        <f t="shared" si="5"/>
        <v>6.3109088567380759E-3</v>
      </c>
      <c r="D20" s="6">
        <v>2275</v>
      </c>
      <c r="E20" s="7">
        <f t="shared" si="6"/>
        <v>7.5989364829115785E-3</v>
      </c>
      <c r="F20" s="20">
        <v>1482543370</v>
      </c>
      <c r="G20" s="7">
        <f t="shared" si="7"/>
        <v>3.7740311746672882E-2</v>
      </c>
      <c r="H20" s="20">
        <f t="shared" si="8"/>
        <v>651667.41538461542</v>
      </c>
      <c r="J20" s="8"/>
      <c r="M20" s="1"/>
      <c r="N20" s="1"/>
    </row>
    <row r="21" spans="1:14" x14ac:dyDescent="0.2">
      <c r="A21" s="1" t="s">
        <v>10</v>
      </c>
      <c r="B21" s="6">
        <v>50</v>
      </c>
      <c r="C21" s="7">
        <f t="shared" si="5"/>
        <v>5.3664190958657102E-4</v>
      </c>
      <c r="D21" s="6">
        <v>107</v>
      </c>
      <c r="E21" s="7">
        <f t="shared" si="6"/>
        <v>3.5740052908639071E-4</v>
      </c>
      <c r="F21" s="20">
        <v>508823000</v>
      </c>
      <c r="G21" s="7">
        <f t="shared" si="7"/>
        <v>1.2952834320035666E-2</v>
      </c>
      <c r="H21" s="20">
        <f t="shared" si="8"/>
        <v>4755355.1401869161</v>
      </c>
      <c r="J21" s="8"/>
      <c r="M21" s="1"/>
      <c r="N21" s="1"/>
    </row>
    <row r="22" spans="1:14" x14ac:dyDescent="0.2">
      <c r="A22" s="1" t="s">
        <v>11</v>
      </c>
      <c r="B22" s="6">
        <v>26</v>
      </c>
      <c r="C22" s="7">
        <f t="shared" si="5"/>
        <v>2.7905379298501698E-4</v>
      </c>
      <c r="D22" s="6">
        <v>96</v>
      </c>
      <c r="E22" s="7">
        <f t="shared" si="6"/>
        <v>3.2065841861956553E-4</v>
      </c>
      <c r="F22" s="20">
        <v>145140000</v>
      </c>
      <c r="G22" s="7">
        <f t="shared" si="7"/>
        <v>3.6947511673213994E-3</v>
      </c>
      <c r="H22" s="20">
        <f t="shared" si="8"/>
        <v>1511875</v>
      </c>
      <c r="N22" s="1"/>
    </row>
    <row r="23" spans="1:14" x14ac:dyDescent="0.2">
      <c r="B23" s="6"/>
      <c r="C23" s="8"/>
      <c r="D23" s="6"/>
      <c r="E23" s="8"/>
      <c r="F23" s="20"/>
      <c r="G23" s="14"/>
      <c r="H23" s="20"/>
      <c r="N23" s="1"/>
    </row>
    <row r="24" spans="1:14" x14ac:dyDescent="0.2">
      <c r="A24" s="9" t="s">
        <v>12</v>
      </c>
      <c r="B24" s="10">
        <f t="shared" ref="B24:G24" si="9">SUM(B16:B22)</f>
        <v>93172</v>
      </c>
      <c r="C24" s="11">
        <f t="shared" si="9"/>
        <v>1</v>
      </c>
      <c r="D24" s="10">
        <f t="shared" si="9"/>
        <v>299384</v>
      </c>
      <c r="E24" s="11">
        <f t="shared" si="9"/>
        <v>1</v>
      </c>
      <c r="F24" s="21">
        <f t="shared" si="9"/>
        <v>39282753676</v>
      </c>
      <c r="G24" s="11">
        <f t="shared" si="9"/>
        <v>1</v>
      </c>
      <c r="H24" s="20"/>
      <c r="J24" s="24"/>
    </row>
    <row r="25" spans="1:14" x14ac:dyDescent="0.2">
      <c r="A25" s="9"/>
      <c r="B25" s="10"/>
      <c r="C25" s="11"/>
      <c r="D25" s="10"/>
      <c r="E25" s="11"/>
      <c r="F25" s="21"/>
      <c r="G25" s="11"/>
      <c r="H25" s="20"/>
    </row>
    <row r="26" spans="1:14" ht="38.25" x14ac:dyDescent="0.2">
      <c r="A26" s="18" t="s">
        <v>0</v>
      </c>
      <c r="B26" s="19" t="s">
        <v>13</v>
      </c>
      <c r="C26" s="4" t="s">
        <v>2</v>
      </c>
      <c r="D26" s="19" t="s">
        <v>14</v>
      </c>
      <c r="E26" s="4" t="s">
        <v>2</v>
      </c>
      <c r="F26" s="17" t="s">
        <v>15</v>
      </c>
      <c r="G26" s="4" t="s">
        <v>2</v>
      </c>
      <c r="H26" s="17" t="s">
        <v>16</v>
      </c>
      <c r="J26" s="8"/>
    </row>
    <row r="27" spans="1:14" x14ac:dyDescent="0.2">
      <c r="A27" s="1" t="s">
        <v>5</v>
      </c>
      <c r="B27" s="6">
        <v>127982</v>
      </c>
      <c r="C27" s="7">
        <f>B27/B$35</f>
        <v>0.96278464443424683</v>
      </c>
      <c r="D27" s="6">
        <v>464450</v>
      </c>
      <c r="E27" s="7">
        <f>D27/D$35</f>
        <v>0.93127661792895466</v>
      </c>
      <c r="F27" s="20">
        <v>104256647658</v>
      </c>
      <c r="G27" s="7">
        <f>F27/F$35</f>
        <v>0.54110488974717907</v>
      </c>
      <c r="H27" s="20">
        <f t="shared" ref="H27:H33" si="10">IF(D27=0,"-",+F27/D27)</f>
        <v>224473.35053934762</v>
      </c>
      <c r="J27" s="8"/>
    </row>
    <row r="28" spans="1:14" x14ac:dyDescent="0.2">
      <c r="A28" s="1" t="s">
        <v>6</v>
      </c>
      <c r="B28" s="6">
        <v>1581</v>
      </c>
      <c r="C28" s="7">
        <f t="shared" ref="C28:C33" si="11">B28/B$35</f>
        <v>1.1893567242663376E-2</v>
      </c>
      <c r="D28" s="6">
        <v>6504</v>
      </c>
      <c r="E28" s="7">
        <f t="shared" ref="E28:E33" si="12">D28/D$35</f>
        <v>1.3041281350005214E-2</v>
      </c>
      <c r="F28" s="20">
        <v>3389858094</v>
      </c>
      <c r="G28" s="7">
        <f t="shared" ref="G28:G33" si="13">F28/F$35</f>
        <v>1.7593782568470131E-2</v>
      </c>
      <c r="H28" s="20">
        <f t="shared" si="10"/>
        <v>521195.89391143911</v>
      </c>
      <c r="J28" s="8"/>
    </row>
    <row r="29" spans="1:14" x14ac:dyDescent="0.2">
      <c r="A29" s="1" t="s">
        <v>7</v>
      </c>
      <c r="B29" s="6">
        <v>215</v>
      </c>
      <c r="C29" s="7">
        <f t="shared" si="11"/>
        <v>1.6174047799953359E-3</v>
      </c>
      <c r="D29" s="6">
        <v>1164</v>
      </c>
      <c r="E29" s="7">
        <f t="shared" si="12"/>
        <v>2.3339562563662467E-3</v>
      </c>
      <c r="F29" s="20">
        <v>1496714152</v>
      </c>
      <c r="G29" s="7">
        <f t="shared" si="13"/>
        <v>7.7681314754882939E-3</v>
      </c>
      <c r="H29" s="20">
        <f t="shared" si="10"/>
        <v>1285836.9003436426</v>
      </c>
      <c r="J29" s="8"/>
    </row>
    <row r="30" spans="1:14" x14ac:dyDescent="0.2">
      <c r="A30" s="1" t="s">
        <v>8</v>
      </c>
      <c r="B30" s="6">
        <v>360</v>
      </c>
      <c r="C30" s="7">
        <f t="shared" si="11"/>
        <v>2.7082126548759111E-3</v>
      </c>
      <c r="D30" s="6">
        <v>2291</v>
      </c>
      <c r="E30" s="7">
        <f t="shared" si="12"/>
        <v>4.5937231815593397E-3</v>
      </c>
      <c r="F30" s="20">
        <v>4600504000</v>
      </c>
      <c r="G30" s="7">
        <f t="shared" si="13"/>
        <v>2.3877184482925768E-2</v>
      </c>
      <c r="H30" s="20">
        <f t="shared" si="10"/>
        <v>2008076.8223483195</v>
      </c>
      <c r="J30" s="8"/>
    </row>
    <row r="31" spans="1:14" x14ac:dyDescent="0.2">
      <c r="A31" s="1" t="s">
        <v>9</v>
      </c>
      <c r="B31" s="6">
        <v>2221</v>
      </c>
      <c r="C31" s="7">
        <f t="shared" si="11"/>
        <v>1.6708167517998331E-2</v>
      </c>
      <c r="D31" s="6">
        <v>22935</v>
      </c>
      <c r="E31" s="7">
        <f t="shared" si="12"/>
        <v>4.5987359742061744E-2</v>
      </c>
      <c r="F31" s="20">
        <v>65565744870</v>
      </c>
      <c r="G31" s="7">
        <f t="shared" si="13"/>
        <v>0.3402943212355502</v>
      </c>
      <c r="H31" s="20">
        <f t="shared" si="10"/>
        <v>2858763.6742969262</v>
      </c>
      <c r="J31" s="8"/>
    </row>
    <row r="32" spans="1:14" x14ac:dyDescent="0.2">
      <c r="A32" s="1" t="s">
        <v>10</v>
      </c>
      <c r="B32" s="6">
        <v>520</v>
      </c>
      <c r="C32" s="7">
        <f t="shared" si="11"/>
        <v>3.9118627237096498E-3</v>
      </c>
      <c r="D32" s="6">
        <v>1236</v>
      </c>
      <c r="E32" s="7">
        <f t="shared" si="12"/>
        <v>2.4783246845950868E-3</v>
      </c>
      <c r="F32" s="20">
        <v>12786031000</v>
      </c>
      <c r="G32" s="7">
        <f t="shared" si="13"/>
        <v>6.6361081523113083E-2</v>
      </c>
      <c r="H32" s="20">
        <f t="shared" si="10"/>
        <v>10344685.275080906</v>
      </c>
      <c r="J32" s="8"/>
    </row>
    <row r="33" spans="1:14" x14ac:dyDescent="0.2">
      <c r="A33" s="1" t="s">
        <v>11</v>
      </c>
      <c r="B33" s="6">
        <v>50</v>
      </c>
      <c r="C33" s="7">
        <f t="shared" si="11"/>
        <v>3.7614064651054325E-4</v>
      </c>
      <c r="D33" s="6">
        <v>144</v>
      </c>
      <c r="E33" s="7">
        <f t="shared" si="12"/>
        <v>2.8873685645768E-4</v>
      </c>
      <c r="F33" s="20">
        <v>578138246</v>
      </c>
      <c r="G33" s="7">
        <f t="shared" si="13"/>
        <v>3.0006089672733943E-3</v>
      </c>
      <c r="H33" s="20">
        <f t="shared" si="10"/>
        <v>4014848.9305555555</v>
      </c>
      <c r="J33" s="8"/>
    </row>
    <row r="34" spans="1:14" x14ac:dyDescent="0.2">
      <c r="B34" s="6"/>
      <c r="C34" s="8"/>
      <c r="D34" s="6"/>
      <c r="E34" s="8"/>
      <c r="F34" s="20"/>
      <c r="G34" s="14"/>
      <c r="H34" s="20"/>
    </row>
    <row r="35" spans="1:14" x14ac:dyDescent="0.2">
      <c r="A35" s="9" t="s">
        <v>12</v>
      </c>
      <c r="B35" s="10">
        <f t="shared" ref="B35:G35" si="14">SUM(B27:B33)</f>
        <v>132929</v>
      </c>
      <c r="C35" s="11">
        <f t="shared" si="14"/>
        <v>1</v>
      </c>
      <c r="D35" s="10">
        <f t="shared" si="14"/>
        <v>498724</v>
      </c>
      <c r="E35" s="11">
        <f t="shared" si="14"/>
        <v>1</v>
      </c>
      <c r="F35" s="21">
        <f t="shared" si="14"/>
        <v>192673638020</v>
      </c>
      <c r="G35" s="11">
        <f t="shared" si="14"/>
        <v>0.99999999999999978</v>
      </c>
      <c r="H35" s="20"/>
    </row>
    <row r="36" spans="1:14" x14ac:dyDescent="0.2">
      <c r="A36" s="9"/>
      <c r="B36" s="10"/>
      <c r="C36" s="11"/>
      <c r="D36" s="10"/>
      <c r="E36" s="11"/>
      <c r="F36" s="21"/>
      <c r="G36" s="11"/>
      <c r="H36" s="20"/>
    </row>
    <row r="37" spans="1:14" ht="51" x14ac:dyDescent="0.2">
      <c r="A37" s="18" t="s">
        <v>0</v>
      </c>
      <c r="B37" s="22" t="s">
        <v>25</v>
      </c>
      <c r="C37" s="4" t="s">
        <v>2</v>
      </c>
      <c r="D37" s="22" t="s">
        <v>26</v>
      </c>
      <c r="E37" s="4" t="s">
        <v>2</v>
      </c>
      <c r="F37" s="17" t="s">
        <v>27</v>
      </c>
      <c r="G37" s="4" t="s">
        <v>2</v>
      </c>
      <c r="H37" s="23" t="s">
        <v>28</v>
      </c>
      <c r="I37" s="16"/>
    </row>
    <row r="38" spans="1:14" x14ac:dyDescent="0.2">
      <c r="A38" s="1" t="s">
        <v>5</v>
      </c>
      <c r="B38" s="6">
        <v>110778</v>
      </c>
      <c r="C38" s="7">
        <f t="shared" ref="C38:C44" si="15">B38/B$46</f>
        <v>0.96075557444298931</v>
      </c>
      <c r="D38" s="6">
        <v>283087</v>
      </c>
      <c r="E38" s="7">
        <f t="shared" ref="E38:E44" si="16">D38/D$46</f>
        <v>0.93488835975865492</v>
      </c>
      <c r="F38" s="20">
        <v>59097108458</v>
      </c>
      <c r="G38" s="7">
        <f t="shared" ref="G38:G44" si="17">F38/F$46</f>
        <v>0.51692467051034885</v>
      </c>
      <c r="H38" s="20">
        <f t="shared" ref="H38:H44" si="18">IF(D38=0,"-",+F38/D38)</f>
        <v>208759.52784126435</v>
      </c>
      <c r="J38" s="8"/>
      <c r="N38" s="1"/>
    </row>
    <row r="39" spans="1:14" x14ac:dyDescent="0.2">
      <c r="A39" s="1" t="s">
        <v>6</v>
      </c>
      <c r="B39" s="6">
        <v>1399</v>
      </c>
      <c r="C39" s="7">
        <f t="shared" si="15"/>
        <v>1.2133248918068046E-2</v>
      </c>
      <c r="D39" s="6">
        <v>4773</v>
      </c>
      <c r="E39" s="7">
        <f t="shared" si="16"/>
        <v>1.5762723618986601E-2</v>
      </c>
      <c r="F39" s="20">
        <v>2552487094</v>
      </c>
      <c r="G39" s="7">
        <f t="shared" si="17"/>
        <v>2.2326702345946241E-2</v>
      </c>
      <c r="H39" s="20">
        <f t="shared" si="18"/>
        <v>534776.26105174946</v>
      </c>
      <c r="J39" s="8"/>
      <c r="N39" s="1"/>
    </row>
    <row r="40" spans="1:14" x14ac:dyDescent="0.2">
      <c r="A40" s="1" t="s">
        <v>7</v>
      </c>
      <c r="B40" s="6">
        <v>202</v>
      </c>
      <c r="C40" s="7">
        <f t="shared" si="15"/>
        <v>1.751905848069868E-3</v>
      </c>
      <c r="D40" s="6">
        <v>1051</v>
      </c>
      <c r="E40" s="7">
        <f t="shared" si="16"/>
        <v>3.470903524733903E-3</v>
      </c>
      <c r="F40" s="20">
        <v>1366719152</v>
      </c>
      <c r="G40" s="7">
        <f t="shared" si="17"/>
        <v>1.1954744754218944E-2</v>
      </c>
      <c r="H40" s="20">
        <f t="shared" si="18"/>
        <v>1300398.8125594673</v>
      </c>
      <c r="J40" s="8"/>
      <c r="N40" s="1"/>
    </row>
    <row r="41" spans="1:14" x14ac:dyDescent="0.2">
      <c r="A41" s="1" t="s">
        <v>8</v>
      </c>
      <c r="B41" s="6">
        <v>338</v>
      </c>
      <c r="C41" s="7">
        <f t="shared" si="15"/>
        <v>2.9314068150872049E-3</v>
      </c>
      <c r="D41" s="6">
        <v>1520</v>
      </c>
      <c r="E41" s="7">
        <f t="shared" si="16"/>
        <v>5.0197653259710113E-3</v>
      </c>
      <c r="F41" s="20">
        <v>3704622000</v>
      </c>
      <c r="G41" s="7">
        <f t="shared" si="17"/>
        <v>3.2404470483972624E-2</v>
      </c>
      <c r="H41" s="20">
        <f t="shared" si="18"/>
        <v>2437251.3157894737</v>
      </c>
      <c r="J41" s="8"/>
      <c r="N41" s="1"/>
    </row>
    <row r="42" spans="1:14" x14ac:dyDescent="0.2">
      <c r="A42" s="1" t="s">
        <v>9</v>
      </c>
      <c r="B42" s="6">
        <v>2024</v>
      </c>
      <c r="C42" s="7">
        <f t="shared" si="15"/>
        <v>1.7553749685610954E-2</v>
      </c>
      <c r="D42" s="6">
        <v>11120</v>
      </c>
      <c r="E42" s="7">
        <f t="shared" si="16"/>
        <v>3.6723546332103708E-2</v>
      </c>
      <c r="F42" s="20">
        <v>35528014993</v>
      </c>
      <c r="G42" s="7">
        <f t="shared" si="17"/>
        <v>0.31076490751142904</v>
      </c>
      <c r="H42" s="20">
        <f t="shared" si="18"/>
        <v>3194965.3770683454</v>
      </c>
      <c r="J42" s="8"/>
      <c r="N42" s="1"/>
    </row>
    <row r="43" spans="1:14" x14ac:dyDescent="0.2">
      <c r="A43" s="1" t="s">
        <v>10</v>
      </c>
      <c r="B43" s="6">
        <v>514</v>
      </c>
      <c r="C43" s="7">
        <f t="shared" si="15"/>
        <v>4.4578198312272884E-3</v>
      </c>
      <c r="D43" s="6">
        <v>1138</v>
      </c>
      <c r="E43" s="7">
        <f t="shared" si="16"/>
        <v>3.7582190401019805E-3</v>
      </c>
      <c r="F43" s="20">
        <v>11643316000</v>
      </c>
      <c r="G43" s="7">
        <f t="shared" si="17"/>
        <v>0.10184453087455783</v>
      </c>
      <c r="H43" s="20">
        <f t="shared" si="18"/>
        <v>10231384.885764498</v>
      </c>
      <c r="J43" s="8"/>
      <c r="N43" s="1"/>
    </row>
    <row r="44" spans="1:14" x14ac:dyDescent="0.2">
      <c r="A44" s="1" t="s">
        <v>11</v>
      </c>
      <c r="B44" s="6">
        <v>48</v>
      </c>
      <c r="C44" s="7">
        <f t="shared" si="15"/>
        <v>4.1629445894729537E-4</v>
      </c>
      <c r="D44" s="6">
        <v>114</v>
      </c>
      <c r="E44" s="7">
        <f t="shared" si="16"/>
        <v>3.7648239944782581E-4</v>
      </c>
      <c r="F44" s="20">
        <v>432143246</v>
      </c>
      <c r="G44" s="7">
        <f t="shared" si="17"/>
        <v>3.7799735195264508E-3</v>
      </c>
      <c r="H44" s="20">
        <f t="shared" si="18"/>
        <v>3790730.2280701753</v>
      </c>
      <c r="J44" s="8"/>
      <c r="N44" s="1"/>
    </row>
    <row r="46" spans="1:14" x14ac:dyDescent="0.2">
      <c r="A46" s="9" t="s">
        <v>12</v>
      </c>
      <c r="B46" s="10">
        <f t="shared" ref="B46:G46" si="19">SUM(B38:B44)</f>
        <v>115303</v>
      </c>
      <c r="C46" s="11">
        <f t="shared" si="19"/>
        <v>0.99999999999999989</v>
      </c>
      <c r="D46" s="10">
        <f t="shared" si="19"/>
        <v>302803</v>
      </c>
      <c r="E46" s="11">
        <f t="shared" si="19"/>
        <v>1</v>
      </c>
      <c r="F46" s="10">
        <f t="shared" si="19"/>
        <v>114324410943</v>
      </c>
      <c r="G46" s="11">
        <f t="shared" si="19"/>
        <v>1</v>
      </c>
      <c r="H46" s="6"/>
    </row>
    <row r="47" spans="1:14" x14ac:dyDescent="0.2">
      <c r="I47" s="8"/>
    </row>
    <row r="48" spans="1:14" ht="63.75" x14ac:dyDescent="0.2">
      <c r="A48" s="18" t="s">
        <v>0</v>
      </c>
      <c r="B48" s="22" t="s">
        <v>21</v>
      </c>
      <c r="C48" s="4" t="s">
        <v>2</v>
      </c>
      <c r="D48" s="22" t="s">
        <v>22</v>
      </c>
      <c r="E48" s="4" t="s">
        <v>2</v>
      </c>
      <c r="F48" s="17" t="s">
        <v>23</v>
      </c>
      <c r="G48" s="4" t="s">
        <v>2</v>
      </c>
      <c r="H48" s="23" t="s">
        <v>24</v>
      </c>
      <c r="I48" s="14"/>
    </row>
    <row r="49" spans="1:14" x14ac:dyDescent="0.2">
      <c r="A49" s="1" t="s">
        <v>5</v>
      </c>
      <c r="B49" s="6">
        <v>99921</v>
      </c>
      <c r="C49" s="7">
        <f t="shared" ref="C49:C55" si="20">B49/B$57</f>
        <v>0.96789848404126511</v>
      </c>
      <c r="D49" s="6">
        <v>181363</v>
      </c>
      <c r="E49" s="7">
        <f t="shared" ref="E49:E55" si="21">D49/D$57</f>
        <v>0.9256945401462835</v>
      </c>
      <c r="F49" s="20">
        <v>45159539200</v>
      </c>
      <c r="G49" s="7">
        <f t="shared" ref="G49:G55" si="22">F49/F$57</f>
        <v>0.57638780731835604</v>
      </c>
      <c r="H49" s="20">
        <f t="shared" ref="H49:H55" si="23">IF(D49=0,"-",+F49/D49)</f>
        <v>249000.83920093955</v>
      </c>
      <c r="J49" s="8"/>
      <c r="N49" s="1"/>
    </row>
    <row r="50" spans="1:14" x14ac:dyDescent="0.2">
      <c r="A50" s="1" t="s">
        <v>6</v>
      </c>
      <c r="B50" s="6">
        <v>928</v>
      </c>
      <c r="C50" s="7">
        <f t="shared" si="20"/>
        <v>8.9891993994284883E-3</v>
      </c>
      <c r="D50" s="6">
        <v>1731</v>
      </c>
      <c r="E50" s="7">
        <f t="shared" si="21"/>
        <v>8.8351937770836213E-3</v>
      </c>
      <c r="F50" s="20">
        <v>837371000</v>
      </c>
      <c r="G50" s="7">
        <f t="shared" si="22"/>
        <v>1.0687674036363486E-2</v>
      </c>
      <c r="H50" s="20">
        <f t="shared" si="23"/>
        <v>483749.85557481227</v>
      </c>
      <c r="J50" s="8"/>
      <c r="N50" s="1"/>
    </row>
    <row r="51" spans="1:14" x14ac:dyDescent="0.2">
      <c r="A51" s="1" t="s">
        <v>7</v>
      </c>
      <c r="B51" s="6">
        <v>59</v>
      </c>
      <c r="C51" s="7">
        <f t="shared" si="20"/>
        <v>5.7151159974814744E-4</v>
      </c>
      <c r="D51" s="6">
        <v>113</v>
      </c>
      <c r="E51" s="7">
        <f t="shared" si="21"/>
        <v>5.7676308307940446E-4</v>
      </c>
      <c r="F51" s="20">
        <v>129995000</v>
      </c>
      <c r="G51" s="7">
        <f t="shared" si="22"/>
        <v>1.6591739937937564E-3</v>
      </c>
      <c r="H51" s="20">
        <f t="shared" si="23"/>
        <v>1150398.2300884956</v>
      </c>
      <c r="J51" s="8"/>
      <c r="N51" s="1"/>
    </row>
    <row r="52" spans="1:14" x14ac:dyDescent="0.2">
      <c r="A52" s="1" t="s">
        <v>8</v>
      </c>
      <c r="B52" s="6">
        <v>294</v>
      </c>
      <c r="C52" s="7">
        <f t="shared" si="20"/>
        <v>2.8478713614568702E-3</v>
      </c>
      <c r="D52" s="6">
        <v>771</v>
      </c>
      <c r="E52" s="7">
        <f t="shared" si="21"/>
        <v>3.935259619948857E-3</v>
      </c>
      <c r="F52" s="20">
        <v>895882000</v>
      </c>
      <c r="G52" s="7">
        <f t="shared" si="22"/>
        <v>1.1434471448193683E-2</v>
      </c>
      <c r="H52" s="20">
        <f t="shared" si="23"/>
        <v>1161974.0596627756</v>
      </c>
      <c r="J52" s="8"/>
      <c r="N52" s="1"/>
    </row>
    <row r="53" spans="1:14" x14ac:dyDescent="0.2">
      <c r="A53" s="1" t="s">
        <v>9</v>
      </c>
      <c r="B53" s="6">
        <v>1949</v>
      </c>
      <c r="C53" s="7">
        <f t="shared" si="20"/>
        <v>1.8879256066256598E-2</v>
      </c>
      <c r="D53" s="6">
        <v>11815</v>
      </c>
      <c r="E53" s="7">
        <f t="shared" si="21"/>
        <v>6.0304918819320034E-2</v>
      </c>
      <c r="F53" s="20">
        <v>30037729877</v>
      </c>
      <c r="G53" s="7">
        <f t="shared" si="22"/>
        <v>0.38338259351913634</v>
      </c>
      <c r="H53" s="20">
        <f t="shared" si="23"/>
        <v>2542338.5422767666</v>
      </c>
      <c r="J53" s="8"/>
      <c r="N53" s="1"/>
    </row>
    <row r="54" spans="1:14" x14ac:dyDescent="0.2">
      <c r="A54" s="1" t="s">
        <v>10</v>
      </c>
      <c r="B54" s="6">
        <v>62</v>
      </c>
      <c r="C54" s="7">
        <f t="shared" si="20"/>
        <v>6.0057151159974818E-4</v>
      </c>
      <c r="D54" s="6">
        <v>98</v>
      </c>
      <c r="E54" s="7">
        <f t="shared" si="21"/>
        <v>5.0020161187417376E-4</v>
      </c>
      <c r="F54" s="20">
        <v>1142715000</v>
      </c>
      <c r="G54" s="7">
        <f t="shared" si="22"/>
        <v>1.45848918059774E-2</v>
      </c>
      <c r="H54" s="20">
        <f t="shared" si="23"/>
        <v>11660357.142857144</v>
      </c>
      <c r="J54" s="8"/>
      <c r="N54" s="1"/>
    </row>
    <row r="55" spans="1:14" x14ac:dyDescent="0.2">
      <c r="A55" s="1" t="s">
        <v>11</v>
      </c>
      <c r="B55" s="6">
        <v>22</v>
      </c>
      <c r="C55" s="7">
        <f t="shared" si="20"/>
        <v>2.1310602024507191E-4</v>
      </c>
      <c r="D55" s="6">
        <v>30</v>
      </c>
      <c r="E55" s="7">
        <f t="shared" si="21"/>
        <v>1.5312294241046136E-4</v>
      </c>
      <c r="F55" s="20">
        <v>145995000</v>
      </c>
      <c r="G55" s="7">
        <f t="shared" si="22"/>
        <v>1.8633878781793103E-3</v>
      </c>
      <c r="H55" s="20">
        <f t="shared" si="23"/>
        <v>4866500</v>
      </c>
      <c r="J55" s="8"/>
      <c r="N55" s="1"/>
    </row>
    <row r="56" spans="1:14" x14ac:dyDescent="0.2">
      <c r="B56" s="6"/>
      <c r="C56" s="7"/>
      <c r="D56" s="6"/>
      <c r="E56" s="7"/>
      <c r="F56" s="20"/>
      <c r="G56" s="7"/>
      <c r="H56" s="20"/>
      <c r="I56" s="16"/>
    </row>
    <row r="57" spans="1:14" x14ac:dyDescent="0.2">
      <c r="A57" s="9" t="s">
        <v>12</v>
      </c>
      <c r="B57" s="10">
        <f t="shared" ref="B57:G57" si="24">SUM(B49:B55)</f>
        <v>103235</v>
      </c>
      <c r="C57" s="11">
        <f t="shared" si="24"/>
        <v>1</v>
      </c>
      <c r="D57" s="10">
        <f t="shared" si="24"/>
        <v>195921</v>
      </c>
      <c r="E57" s="11">
        <f t="shared" si="24"/>
        <v>1</v>
      </c>
      <c r="F57" s="10">
        <f t="shared" si="24"/>
        <v>78349227077</v>
      </c>
      <c r="G57" s="11">
        <f t="shared" si="24"/>
        <v>1</v>
      </c>
      <c r="H57" s="20"/>
    </row>
    <row r="58" spans="1:14" x14ac:dyDescent="0.2">
      <c r="F58" s="1"/>
      <c r="H58" s="1"/>
    </row>
    <row r="59" spans="1:14" x14ac:dyDescent="0.2">
      <c r="A59" s="26"/>
      <c r="B59" s="6"/>
      <c r="C59" s="7"/>
      <c r="F59" s="24"/>
    </row>
    <row r="60" spans="1:14" x14ac:dyDescent="0.2">
      <c r="A60" s="26"/>
      <c r="B60" s="6"/>
      <c r="C60" s="7"/>
    </row>
    <row r="61" spans="1:14" x14ac:dyDescent="0.2">
      <c r="A61" s="26"/>
      <c r="B61" s="6"/>
      <c r="C61" s="7"/>
    </row>
    <row r="62" spans="1:14" x14ac:dyDescent="0.2">
      <c r="A62" s="26"/>
      <c r="B62" s="6"/>
    </row>
    <row r="63" spans="1:14" x14ac:dyDescent="0.2">
      <c r="A63" s="26"/>
      <c r="B63" s="6"/>
      <c r="C63" s="7"/>
    </row>
    <row r="64" spans="1:14" x14ac:dyDescent="0.2">
      <c r="A64" s="26"/>
      <c r="B64" s="6"/>
      <c r="C64" s="7"/>
    </row>
    <row r="65" spans="1:3" x14ac:dyDescent="0.2">
      <c r="A65" s="26"/>
      <c r="B65" s="6"/>
      <c r="C65" s="7"/>
    </row>
  </sheetData>
  <mergeCells count="2">
    <mergeCell ref="A1:H1"/>
    <mergeCell ref="A2:H2"/>
  </mergeCells>
  <phoneticPr fontId="0" type="noConversion"/>
  <hyperlinks>
    <hyperlink ref="A5" location="Definitions!A1" display="Bond" xr:uid="{00000000-0004-0000-0400-000000000000}"/>
    <hyperlink ref="A6:A11" location="Definitions!A1" display="Long Note" xr:uid="{00000000-0004-0000-0400-000001000000}"/>
  </hyperlinks>
  <printOptions horizontalCentered="1"/>
  <pageMargins left="0.75" right="0.75" top="1" bottom="1" header="0.5" footer="0.5"/>
  <pageSetup scale="94" orientation="portrait" r:id="rId1"/>
  <headerFooter alignWithMargins="0">
    <oddFooter>&amp;CPage &amp;P of &amp;N&amp;R&amp;D
&amp;F</oddFooter>
  </headerFooter>
  <rowBreaks count="1" manualBreakCount="1">
    <brk id="3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7:K16"/>
  <sheetViews>
    <sheetView workbookViewId="0">
      <selection activeCell="B34" sqref="B34"/>
    </sheetView>
  </sheetViews>
  <sheetFormatPr defaultColWidth="10.6640625" defaultRowHeight="12.75" x14ac:dyDescent="0.2"/>
  <cols>
    <col min="1" max="1" width="10.6640625" style="30" customWidth="1"/>
    <col min="2" max="2" width="14.83203125" style="30" bestFit="1" customWidth="1"/>
    <col min="3" max="16384" width="10.6640625" style="30"/>
  </cols>
  <sheetData>
    <row r="7" spans="2:11" ht="15.75" x14ac:dyDescent="0.25">
      <c r="C7" s="31" t="s">
        <v>33</v>
      </c>
    </row>
    <row r="8" spans="2:11" ht="13.5" thickBot="1" x14ac:dyDescent="0.25"/>
    <row r="9" spans="2:11" x14ac:dyDescent="0.2">
      <c r="B9" s="32" t="s">
        <v>34</v>
      </c>
      <c r="C9" s="52" t="s">
        <v>43</v>
      </c>
      <c r="D9" s="33"/>
      <c r="E9" s="33"/>
      <c r="F9" s="33"/>
      <c r="G9" s="33"/>
      <c r="H9" s="33"/>
      <c r="I9" s="33"/>
      <c r="J9" s="33"/>
      <c r="K9" s="34"/>
    </row>
    <row r="10" spans="2:11" x14ac:dyDescent="0.2">
      <c r="B10" s="35" t="s">
        <v>6</v>
      </c>
      <c r="C10" s="53" t="s">
        <v>44</v>
      </c>
      <c r="D10" s="37"/>
      <c r="E10" s="37"/>
      <c r="F10" s="37"/>
      <c r="G10" s="37"/>
      <c r="H10" s="37"/>
      <c r="I10" s="37"/>
      <c r="J10" s="37"/>
      <c r="K10" s="38"/>
    </row>
    <row r="11" spans="2:11" x14ac:dyDescent="0.2">
      <c r="B11" s="35" t="s">
        <v>7</v>
      </c>
      <c r="C11" s="36" t="s">
        <v>35</v>
      </c>
      <c r="D11" s="37"/>
      <c r="E11" s="37"/>
      <c r="F11" s="37"/>
      <c r="G11" s="37"/>
      <c r="H11" s="37"/>
      <c r="I11" s="37"/>
      <c r="J11" s="37"/>
      <c r="K11" s="38"/>
    </row>
    <row r="12" spans="2:11" x14ac:dyDescent="0.2">
      <c r="B12" s="35" t="s">
        <v>8</v>
      </c>
      <c r="C12" s="36" t="s">
        <v>36</v>
      </c>
      <c r="D12" s="37"/>
      <c r="E12" s="37"/>
      <c r="F12" s="37"/>
      <c r="G12" s="37"/>
      <c r="H12" s="37"/>
      <c r="I12" s="37"/>
      <c r="J12" s="37"/>
      <c r="K12" s="38"/>
    </row>
    <row r="13" spans="2:11" x14ac:dyDescent="0.2">
      <c r="B13" s="35" t="s">
        <v>9</v>
      </c>
      <c r="C13" s="36" t="s">
        <v>37</v>
      </c>
      <c r="D13" s="37"/>
      <c r="E13" s="37"/>
      <c r="F13" s="37"/>
      <c r="G13" s="37"/>
      <c r="H13" s="37"/>
      <c r="I13" s="37"/>
      <c r="J13" s="37"/>
      <c r="K13" s="38"/>
    </row>
    <row r="14" spans="2:11" x14ac:dyDescent="0.2">
      <c r="B14" s="39" t="s">
        <v>10</v>
      </c>
      <c r="C14" s="40" t="s">
        <v>38</v>
      </c>
      <c r="D14" s="41"/>
      <c r="E14" s="41"/>
      <c r="F14" s="41"/>
      <c r="G14" s="41"/>
      <c r="H14" s="41"/>
      <c r="I14" s="41"/>
      <c r="J14" s="41"/>
      <c r="K14" s="42"/>
    </row>
    <row r="15" spans="2:11" x14ac:dyDescent="0.2">
      <c r="B15" s="43" t="s">
        <v>39</v>
      </c>
      <c r="C15" s="44" t="s">
        <v>40</v>
      </c>
      <c r="D15" s="45"/>
      <c r="E15" s="45"/>
      <c r="F15" s="45"/>
      <c r="G15" s="45"/>
      <c r="H15" s="45"/>
      <c r="I15" s="45"/>
      <c r="J15" s="45"/>
      <c r="K15" s="46"/>
    </row>
    <row r="16" spans="2:11" ht="13.5" thickBot="1" x14ac:dyDescent="0.25">
      <c r="B16" s="47"/>
      <c r="C16" s="48" t="s">
        <v>41</v>
      </c>
      <c r="D16" s="49"/>
      <c r="E16" s="49"/>
      <c r="F16" s="49"/>
      <c r="G16" s="49"/>
      <c r="H16" s="49"/>
      <c r="I16" s="49"/>
      <c r="J16" s="49"/>
      <c r="K16" s="50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New Issue Chart</vt:lpstr>
      <vt:lpstr>Average Size Chart</vt:lpstr>
      <vt:lpstr>Trades by Sec Type Chart</vt:lpstr>
      <vt:lpstr>New Issue Data</vt:lpstr>
      <vt:lpstr>Trades by Sec Type Data</vt:lpstr>
      <vt:lpstr>Definitions</vt:lpstr>
      <vt:lpstr>'Trades by Sec Type Data'!Print_Area</vt:lpstr>
    </vt:vector>
  </TitlesOfParts>
  <Company>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Wagoner</dc:creator>
  <cp:lastModifiedBy>Frank Davis</cp:lastModifiedBy>
  <cp:lastPrinted>2001-02-08T21:22:29Z</cp:lastPrinted>
  <dcterms:created xsi:type="dcterms:W3CDTF">2000-09-06T18:30:25Z</dcterms:created>
  <dcterms:modified xsi:type="dcterms:W3CDTF">2019-02-05T16:26:26Z</dcterms:modified>
</cp:coreProperties>
</file>