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msrbstat\"/>
    </mc:Choice>
  </mc:AlternateContent>
  <xr:revisionPtr revIDLastSave="0" documentId="8_{7BFB43A1-442B-44DE-AF2B-EB24ED0B3344}" xr6:coauthVersionLast="31" xr6:coauthVersionMax="31" xr10:uidLastSave="{00000000-0000-0000-0000-000000000000}"/>
  <bookViews>
    <workbookView xWindow="360" yWindow="315" windowWidth="11460" windowHeight="6090" xr2:uid="{00000000-000D-0000-FFFF-FFFF00000000}"/>
  </bookViews>
  <sheets>
    <sheet name="New Issue Chart" sheetId="1" r:id="rId1"/>
    <sheet name="Average Size Chart" sheetId="2" r:id="rId2"/>
    <sheet name="Trades by Sec Type Chart" sheetId="43868" r:id="rId3"/>
    <sheet name="New Issue Data" sheetId="43869" r:id="rId4"/>
    <sheet name="Trades by Sec Type Data" sheetId="16" r:id="rId5"/>
    <sheet name="Definitions" sheetId="43870" r:id="rId6"/>
  </sheets>
  <definedNames>
    <definedName name="_xlnm.Print_Area" localSheetId="4">'Trades by Sec Type Data'!$A$1:$H$57</definedName>
  </definedNames>
  <calcPr calcId="179017"/>
</workbook>
</file>

<file path=xl/calcChain.xml><?xml version="1.0" encoding="utf-8"?>
<calcChain xmlns="http://schemas.openxmlformats.org/spreadsheetml/2006/main">
  <c r="G9" i="43869" l="1"/>
  <c r="B9" i="43869"/>
  <c r="C7" i="43869" s="1"/>
  <c r="D9" i="43869"/>
  <c r="E7" i="43869" s="1"/>
  <c r="H5" i="16"/>
  <c r="G6" i="16"/>
  <c r="H6" i="16"/>
  <c r="H7" i="16"/>
  <c r="G8" i="16"/>
  <c r="H8" i="16"/>
  <c r="H9" i="16"/>
  <c r="H10" i="16"/>
  <c r="E11" i="16"/>
  <c r="H11" i="16"/>
  <c r="B13" i="16"/>
  <c r="C5" i="16" s="1"/>
  <c r="D13" i="16"/>
  <c r="E7" i="16" s="1"/>
  <c r="F13" i="16"/>
  <c r="G5" i="16" s="1"/>
  <c r="H16" i="16"/>
  <c r="H17" i="16"/>
  <c r="H18" i="16"/>
  <c r="H19" i="16"/>
  <c r="H20" i="16"/>
  <c r="H21" i="16"/>
  <c r="H22" i="16"/>
  <c r="B24" i="16"/>
  <c r="C16" i="16" s="1"/>
  <c r="D24" i="16"/>
  <c r="E16" i="16" s="1"/>
  <c r="F24" i="16"/>
  <c r="G19" i="16" s="1"/>
  <c r="H27" i="16"/>
  <c r="H28" i="16"/>
  <c r="H29" i="16"/>
  <c r="H30" i="16"/>
  <c r="H31" i="16"/>
  <c r="H32" i="16"/>
  <c r="H33" i="16"/>
  <c r="B35" i="16"/>
  <c r="C27" i="16" s="1"/>
  <c r="D35" i="16"/>
  <c r="E29" i="16" s="1"/>
  <c r="F35" i="16"/>
  <c r="G27" i="16" s="1"/>
  <c r="H38" i="16"/>
  <c r="H39" i="16"/>
  <c r="H40" i="16"/>
  <c r="H41" i="16"/>
  <c r="H42" i="16"/>
  <c r="H43" i="16"/>
  <c r="H44" i="16"/>
  <c r="B46" i="16"/>
  <c r="C38" i="16" s="1"/>
  <c r="D46" i="16"/>
  <c r="E38" i="16" s="1"/>
  <c r="F46" i="16"/>
  <c r="G41" i="16" s="1"/>
  <c r="H49" i="16"/>
  <c r="H50" i="16"/>
  <c r="H51" i="16"/>
  <c r="H52" i="16"/>
  <c r="H53" i="16"/>
  <c r="H54" i="16"/>
  <c r="H55" i="16"/>
  <c r="B57" i="16"/>
  <c r="C51" i="16" s="1"/>
  <c r="D57" i="16"/>
  <c r="E50" i="16" s="1"/>
  <c r="F57" i="16"/>
  <c r="G49" i="16" s="1"/>
  <c r="E49" i="16" l="1"/>
  <c r="E53" i="16"/>
  <c r="E31" i="16"/>
  <c r="E32" i="16"/>
  <c r="E27" i="16"/>
  <c r="E28" i="16"/>
  <c r="G21" i="16"/>
  <c r="G17" i="16"/>
  <c r="G11" i="16"/>
  <c r="G10" i="16"/>
  <c r="G9" i="16"/>
  <c r="H13" i="16"/>
  <c r="E6" i="16"/>
  <c r="E5" i="16"/>
  <c r="E8" i="16"/>
  <c r="C13" i="16"/>
  <c r="G42" i="16"/>
  <c r="G38" i="16"/>
  <c r="E51" i="16"/>
  <c r="G43" i="16"/>
  <c r="G39" i="16"/>
  <c r="G22" i="16"/>
  <c r="G18" i="16"/>
  <c r="E9" i="16"/>
  <c r="G20" i="16"/>
  <c r="G16" i="16"/>
  <c r="G24" i="16" s="1"/>
  <c r="E55" i="16"/>
  <c r="G44" i="16"/>
  <c r="G40" i="16"/>
  <c r="E10" i="16"/>
  <c r="G7" i="16"/>
  <c r="G13" i="16" s="1"/>
  <c r="E52" i="16"/>
  <c r="E30" i="16"/>
  <c r="E54" i="16"/>
  <c r="E33" i="16"/>
  <c r="E6" i="43869"/>
  <c r="E9" i="43869" s="1"/>
  <c r="C53" i="16"/>
  <c r="C50" i="16"/>
  <c r="E44" i="16"/>
  <c r="E43" i="16"/>
  <c r="E42" i="16"/>
  <c r="E41" i="16"/>
  <c r="E40" i="16"/>
  <c r="E39" i="16"/>
  <c r="E46" i="16" s="1"/>
  <c r="E22" i="16"/>
  <c r="E21" i="16"/>
  <c r="E20" i="16"/>
  <c r="E19" i="16"/>
  <c r="E18" i="16"/>
  <c r="E17" i="16"/>
  <c r="E24" i="16" s="1"/>
  <c r="C11" i="16"/>
  <c r="C10" i="16"/>
  <c r="C9" i="16"/>
  <c r="C8" i="16"/>
  <c r="C7" i="16"/>
  <c r="C6" i="16"/>
  <c r="C6" i="43869"/>
  <c r="C9" i="43869" s="1"/>
  <c r="C52" i="16"/>
  <c r="C33" i="16"/>
  <c r="C32" i="16"/>
  <c r="C31" i="16"/>
  <c r="C30" i="16"/>
  <c r="C29" i="16"/>
  <c r="C35" i="16" s="1"/>
  <c r="C28" i="16"/>
  <c r="C54" i="16"/>
  <c r="C49" i="16"/>
  <c r="C55" i="16"/>
  <c r="G55" i="16"/>
  <c r="G54" i="16"/>
  <c r="G53" i="16"/>
  <c r="G52" i="16"/>
  <c r="G51" i="16"/>
  <c r="G50" i="16"/>
  <c r="G57" i="16" s="1"/>
  <c r="C44" i="16"/>
  <c r="C43" i="16"/>
  <c r="C46" i="16" s="1"/>
  <c r="C42" i="16"/>
  <c r="C41" i="16"/>
  <c r="C40" i="16"/>
  <c r="C39" i="16"/>
  <c r="G33" i="16"/>
  <c r="G32" i="16"/>
  <c r="G31" i="16"/>
  <c r="G35" i="16" s="1"/>
  <c r="G30" i="16"/>
  <c r="G29" i="16"/>
  <c r="G28" i="16"/>
  <c r="C22" i="16"/>
  <c r="C21" i="16"/>
  <c r="C20" i="16"/>
  <c r="C19" i="16"/>
  <c r="C18" i="16"/>
  <c r="C17" i="16"/>
  <c r="C24" i="16" s="1"/>
  <c r="E57" i="16" l="1"/>
  <c r="C57" i="16"/>
  <c r="G46" i="16"/>
  <c r="E35" i="16"/>
  <c r="E13" i="16"/>
</calcChain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<sst xmlns="http://schemas.openxmlformats.org/spreadsheetml/2006/main" count="117" uniqueCount="50">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</sst>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7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4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4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9" fontId="3" fillId="0" borderId="0" xfId="4" applyFont="1" applyAlignment="1">
      <alignment horizontal="center"/>
    </xf>
    <xf numFmtId="9" fontId="3" fillId="0" borderId="0" xfId="4" applyNumberFormat="1" applyFont="1" applyAlignment="1">
      <alignment horizontal="center"/>
    </xf>
    <xf numFmtId="5" fontId="3" fillId="0" borderId="1" xfId="0" applyNumberFormat="1" applyFont="1" applyBorder="1" applyAlignment="1">
      <alignment horizontal="center"/>
    </xf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5" fontId="2" fillId="0" borderId="0" xfId="0" applyNumberFormat="1" applyFont="1"/>
    <xf numFmtId="5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7" fontId="3" fillId="0" borderId="1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3" fontId="2" fillId="0" borderId="0" xfId="0" applyNumberFormat="1" applyFont="1"/>
    <xf numFmtId="7" fontId="2" fillId="0" borderId="0" xfId="0" applyNumberFormat="1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64" fontId="3" fillId="0" borderId="0" xfId="4" applyNumberFormat="1" applyFont="1" applyAlignment="1">
      <alignment horizontal="center"/>
    </xf>
    <xf numFmtId="0" fontId="4" fillId="0" borderId="0" xfId="3"/>
    <xf numFmtId="0" fontId="5" fillId="0" borderId="0" xfId="3" applyFont="1"/>
    <xf numFmtId="0" fontId="4" fillId="0" borderId="2" xfId="3" applyBorder="1"/>
    <xf numFmtId="0" fontId="4" fillId="0" borderId="3" xfId="3" applyBorder="1"/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7" xfId="3" applyBorder="1"/>
    <xf numFmtId="0" fontId="4" fillId="0" borderId="8" xfId="3" applyBorder="1"/>
    <xf numFmtId="0" fontId="4" fillId="0" borderId="9" xfId="3" applyBorder="1"/>
    <xf numFmtId="0" fontId="4" fillId="0" borderId="10" xfId="3" applyBorder="1"/>
    <xf numFmtId="0" fontId="4" fillId="0" borderId="1" xfId="3" applyBorder="1"/>
    <xf numFmtId="0" fontId="4" fillId="0" borderId="11" xfId="3" applyBorder="1"/>
    <xf numFmtId="0" fontId="4" fillId="0" borderId="12" xfId="3" applyBorder="1"/>
    <xf numFmtId="0" fontId="4" fillId="0" borderId="1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18" xfId="3" applyBorder="1"/>
    <xf numFmtId="0" fontId="4" fillId="0" borderId="19" xfId="3" applyBorder="1"/>
    <xf numFmtId="0" fontId="6" fillId="0" borderId="0" xfId="2" applyAlignment="1" applyProtection="1"/>
    <xf numFmtId="0" fontId="4" fillId="0" borderId="20" xfId="3" applyFont="1" applyBorder="1"/>
    <xf numFmtId="0" fontId="4" fillId="0" borderId="6" xfId="3" applyFont="1" applyBorder="1"/>
    <xf numFmtId="44" fontId="2" fillId="0" borderId="0" xfId="1" applyFont="1"/>
    <xf numFmtId="0" fontId="5" fillId="0" borderId="0" xfId="0" applyFont="1" applyAlignment="1">
      <alignment horizontal="center"/>
    </xf>
  </cellXfs>
  <cellStyles count="5">
    <cellStyle name="Currency" xfId="1" builtinId="4"/>
    <cellStyle name="Hyperlink" xfId="2" builtinId="8"/>
    <cellStyle name="Normal" xfId="0" builtinId="0"/>
    <cellStyle name="Normal_Definitions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 </a:t>
            </a:r>
          </a:p>
        </c:rich>
      </c:tx>
      <c:layout>
        <c:manualLayout>
          <c:xMode val="edge"/>
          <c:yMode val="edge"/>
          <c:x val="0.2337485868189548"/>
          <c:y val="3.050852507369748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450950967851732"/>
          <c:y val="0.30508525073697484"/>
          <c:w val="0.23098233135364171"/>
          <c:h val="0.389831153719467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041-4C09-BDD7-68E2F993C6E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formatCode>#,##0</c:formatCode>
                <c:ptCount val="2"/>
                <c:pt idx="0">
                  <c:v>714092</c:v>
                </c:pt>
                <c:pt idx="1">
                  <c:v>73791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41-4C09-BDD7-68E2F993C6E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</a:t>
            </a:r>
          </a:p>
        </c:rich>
      </c:tx>
      <c:layout>
        <c:manualLayout>
          <c:xMode val="edge"/>
          <c:yMode val="edge"/>
          <c:x val="0.25394341324259817"/>
          <c:y val="1.6129057662956248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56171949067758"/>
          <c:y val="0.18709706889029248"/>
          <c:w val="0.4164041061866206"/>
          <c:h val="0.59032351046419873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3CB-430C-8067-3D4B34D9A22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CB-430C-8067-3D4B34D9A22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3CB-430C-8067-3D4B34D9A22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CB-430C-8067-3D4B34D9A22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3CB-430C-8067-3D4B34D9A22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CB-430C-8067-3D4B34D9A223}"/>
              </c:ext>
            </c:extLst>
          </c:dPt>
          <c:dLbls>
            <c:dLbl>
              <c:idx val="1"/>
              <c:layout>
                <c:manualLayout>
                  <c:x val="0.15068133833428551"/>
                  <c:y val="-0.4202455338244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CB-430C-8067-3D4B34D9A223}"/>
                </c:ext>
              </c:extLst>
            </c:dLbl>
            <c:dLbl>
              <c:idx val="2"/>
              <c:layout>
                <c:manualLayout>
                  <c:x val="0.15289699197694925"/>
                  <c:y val="-0.25700211667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B-430C-8067-3D4B34D9A223}"/>
                </c:ext>
              </c:extLst>
            </c:dLbl>
            <c:dLbl>
              <c:idx val="3"/>
              <c:layout>
                <c:manualLayout>
                  <c:x val="0.15265224339071182"/>
                  <c:y val="-9.5938362543391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CB-430C-8067-3D4B34D9A223}"/>
                </c:ext>
              </c:extLst>
            </c:dLbl>
            <c:dLbl>
              <c:idx val="4"/>
              <c:layout>
                <c:manualLayout>
                  <c:x val="0.1673196055540376"/>
                  <c:y val="4.20882228431122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CB-430C-8067-3D4B34D9A223}"/>
                </c:ext>
              </c:extLst>
            </c:dLbl>
            <c:dLbl>
              <c:idx val="5"/>
              <c:layout>
                <c:manualLayout>
                  <c:x val="0.15147321095904021"/>
                  <c:y val="0.178146134958936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CB-430C-8067-3D4B34D9A223}"/>
                </c:ext>
              </c:extLst>
            </c:dLbl>
            <c:dLbl>
              <c:idx val="6"/>
              <c:layout>
                <c:manualLayout>
                  <c:x val="1.6719242902208126E-2"/>
                  <c:y val="0.22975903818474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CB-430C-8067-3D4B34D9A22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formatCode>#,##0</c:formatCode>
                <c:ptCount val="7"/>
                <c:pt idx="0">
                  <c:v>787883</c:v>
                </c:pt>
                <c:pt idx="1">
                  <c:v>7566</c:v>
                </c:pt>
                <c:pt idx="2">
                  <c:v>895</c:v>
                </c:pt>
                <c:pt idx="3">
                  <c:v>2213</c:v>
                </c:pt>
                <c:pt idx="4">
                  <c:v>22722</c:v>
                </c:pt>
                <c:pt idx="5">
                  <c:v>1159</c:v>
                </c:pt>
                <c:pt idx="6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CB-430C-8067-3D4B34D9A22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 Value: </a:t>
            </a:r>
          </a:p>
        </c:rich>
      </c:tx>
      <c:layout>
        <c:manualLayout>
          <c:xMode val="edge"/>
          <c:yMode val="edge"/>
          <c:x val="0.21766578277936988"/>
          <c:y val="1.577287066246056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67527808562796"/>
          <c:y val="0.18296529968454259"/>
          <c:w val="0.43217698899671991"/>
          <c:h val="0.59621451104100942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D6B-498C-BAF8-309662753C6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D6B-498C-BAF8-309662753C6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D6B-498C-BAF8-309662753C6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D6B-498C-BAF8-309662753C6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D6B-498C-BAF8-309662753C6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D6B-498C-BAF8-309662753C6B}"/>
              </c:ext>
            </c:extLst>
          </c:dPt>
          <c:dLbls>
            <c:dLbl>
              <c:idx val="1"/>
              <c:layout>
                <c:manualLayout>
                  <c:x val="-0.17760252365930598"/>
                  <c:y val="4.843339377530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6B-498C-BAF8-309662753C6B}"/>
                </c:ext>
              </c:extLst>
            </c:dLbl>
            <c:dLbl>
              <c:idx val="2"/>
              <c:layout>
                <c:manualLayout>
                  <c:x val="-9.6344502678490151E-2"/>
                  <c:y val="-2.12199342590062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6B-498C-BAF8-309662753C6B}"/>
                </c:ext>
              </c:extLst>
            </c:dLbl>
            <c:dLbl>
              <c:idx val="3"/>
              <c:layout>
                <c:manualLayout>
                  <c:x val="0.14168765576227263"/>
                  <c:y val="-2.40718017503332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6B-498C-BAF8-309662753C6B}"/>
                </c:ext>
              </c:extLst>
            </c:dLbl>
            <c:dLbl>
              <c:idx val="4"/>
              <c:layout>
                <c:manualLayout>
                  <c:x val="-1.2118284110385255E-2"/>
                  <c:y val="-0.103628671021800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6B-498C-BAF8-309662753C6B}"/>
                </c:ext>
              </c:extLst>
            </c:dLbl>
            <c:dLbl>
              <c:idx val="5"/>
              <c:layout>
                <c:manualLayout>
                  <c:x val="6.5082010647722663E-2"/>
                  <c:y val="1.9523584788494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6B-498C-BAF8-309662753C6B}"/>
                </c:ext>
              </c:extLst>
            </c:dLbl>
            <c:dLbl>
              <c:idx val="6"/>
              <c:layout>
                <c:manualLayout>
                  <c:x val="-1.191452014870381E-4"/>
                  <c:y val="0.104422861968752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6B-498C-BAF8-309662753C6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formatCode>"$"#,##0_);\("$"#,##0\)</c:formatCode>
                <c:ptCount val="7"/>
                <c:pt idx="0">
                  <c:v>136990575618</c:v>
                </c:pt>
                <c:pt idx="1">
                  <c:v>4274939620</c:v>
                </c:pt>
                <c:pt idx="2">
                  <c:v>1028479574</c:v>
                </c:pt>
                <c:pt idx="3">
                  <c:v>2876883000</c:v>
                </c:pt>
                <c:pt idx="4">
                  <c:v>67042700895</c:v>
                </c:pt>
                <c:pt idx="5">
                  <c:v>11227009000</c:v>
                </c:pt>
                <c:pt idx="6">
                  <c:v>770505737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6B-498C-BAF8-309662753C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Par:</a:t>
            </a:r>
          </a:p>
        </c:rich>
      </c:tx>
      <c:layout>
        <c:manualLayout>
          <c:xMode val="edge"/>
          <c:yMode val="edge"/>
          <c:x val="0.25552503421005957"/>
          <c:y val="3.3783783783783786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9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259694311452158"/>
          <c:y val="0.30067567567567566"/>
          <c:w val="0.23618800459416314"/>
          <c:h val="0.3986486486486486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852-42BF-A48C-7AF9E23C4F8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formatCode>"$"#,##0_);\("$"#,##0\)</c:formatCode>
                <c:ptCount val="2"/>
                <c:pt idx="0">
                  <c:v>111223890881</c:v>
                </c:pt>
                <c:pt idx="1">
                  <c:v>25766684737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52-42BF-A48C-7AF9E23C4F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Bond Average Size</a:t>
            </a:r>
          </a:p>
        </c:rich>
      </c:tx>
      <c:layout>
        <c:manualLayout>
          <c:xMode val="edge"/>
          <c:yMode val="edge"/>
          <c:x val="0.34925373134328358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894039735099338"/>
          <c:w val="0.81791044776119404"/>
          <c:h val="0.60927152317880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formatCode>"$"#,##0</c:formatCode>
                <c:ptCount val="5"/>
                <c:pt idx="0" formatCode="&quot;$&quot;#,##0_);\(&quot;$&quot;#,##0\)">
                  <c:v>173871.72412401333</c:v>
                </c:pt>
                <c:pt idx="1">
                  <c:v>117774.86267261526</c:v>
                </c:pt>
                <c:pt idx="2">
                  <c:v>209485.16689007488</c:v>
                </c:pt>
                <c:pt idx="3">
                  <c:v>197122.97923157841</c:v>
                </c:pt>
                <c:pt idx="4">
                  <c:v>229770.86628891458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A-4A6A-AF26-4C81FF672D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993728"/>
        <c:axId val="105996288"/>
      </c:barChart>
      <c:catAx>
        <c:axId val="10599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0860927152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9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079470198675497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3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CP Average Size</a:t>
            </a:r>
          </a:p>
        </c:rich>
      </c:tx>
      <c:layout>
        <c:manualLayout>
          <c:xMode val="edge"/>
          <c:yMode val="edge"/>
          <c:x val="0.36716417910447763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511601148673257"/>
          <c:w val="0.81791044776119404"/>
          <c:h val="0.6138633646070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formatCode>"$"#,##0</c:formatCode>
                <c:ptCount val="5"/>
                <c:pt idx="0" formatCode="&quot;$&quot;#,##0_);\(&quot;$&quot;#,##0\)">
                  <c:v>9686806.7299396023</c:v>
                </c:pt>
                <c:pt idx="1">
                  <c:v>3833602.564102564</c:v>
                </c:pt>
                <c:pt idx="2">
                  <c:v>10109147.086031452</c:v>
                </c:pt>
                <c:pt idx="3">
                  <c:v>10325390.196078431</c:v>
                </c:pt>
                <c:pt idx="4">
                  <c:v>6493278.6885245899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0-45AD-9D1F-597290246F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016128"/>
        <c:axId val="106034688"/>
      </c:barChart>
      <c:catAx>
        <c:axId val="10601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3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3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795391770420052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1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Note Average Size</a:t>
            </a:r>
          </a:p>
        </c:rich>
      </c:tx>
      <c:layout>
        <c:manualLayout>
          <c:xMode val="edge"/>
          <c:yMode val="edge"/>
          <c:x val="0.30952470913757074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61771483638497"/>
          <c:w val="0.81547856061244595"/>
          <c:h val="0.5940613205874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formatCode>"$"#,##0</c:formatCode>
                <c:ptCount val="5"/>
                <c:pt idx="0" formatCode="&quot;$&quot;#,##0_);\(&quot;$&quot;#,##0\)">
                  <c:v>565019.77531060006</c:v>
                </c:pt>
                <c:pt idx="1">
                  <c:v>265730.2326254826</c:v>
                </c:pt>
                <c:pt idx="2">
                  <c:v>677893.44339279213</c:v>
                </c:pt>
                <c:pt idx="3">
                  <c:v>614010.81002301199</c:v>
                </c:pt>
                <c:pt idx="4">
                  <c:v>835723.49968414404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2-4BB3-8F32-687E2FF56B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686208"/>
        <c:axId val="112688128"/>
      </c:barChart>
      <c:catAx>
        <c:axId val="11268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8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61398583818661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Note Average Size</a:t>
            </a:r>
          </a:p>
        </c:rich>
      </c:tx>
      <c:layout>
        <c:manualLayout>
          <c:xMode val="edge"/>
          <c:yMode val="edge"/>
          <c:x val="0.30654851001124794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05290632212802"/>
          <c:w val="0.8154785606124459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formatCode>"$"#,##0</c:formatCode>
                <c:ptCount val="5"/>
                <c:pt idx="0" formatCode="&quot;$&quot;#,##0_);\(&quot;$&quot;#,##0\)">
                  <c:v>1149139.1888268157</c:v>
                </c:pt>
                <c:pt idx="1">
                  <c:v>483483.61111111112</c:v>
                </c:pt>
                <c:pt idx="2">
                  <c:v>1410018.2021772938</c:v>
                </c:pt>
                <c:pt idx="3">
                  <c:v>1486599.4138613862</c:v>
                </c:pt>
                <c:pt idx="4">
                  <c:v>1129775.3623188406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B-4E41-BC60-AFBB319315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24608"/>
        <c:axId val="112747264"/>
      </c:barChart>
      <c:catAx>
        <c:axId val="11272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4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2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Variable Average Size</a:t>
            </a:r>
          </a:p>
        </c:rich>
      </c:tx>
      <c:layout>
        <c:manualLayout>
          <c:xMode val="edge"/>
          <c:yMode val="edge"/>
          <c:x val="0.28189951823812803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3344079400153"/>
          <c:y val="0.17105290632212802"/>
          <c:w val="0.8160249212156337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formatCode>"$"#,##0</c:formatCode>
                <c:ptCount val="5"/>
                <c:pt idx="0" formatCode="&quot;$&quot;#,##0_);\(&quot;$&quot;#,##0\)">
                  <c:v>1299992.3181201988</c:v>
                </c:pt>
                <c:pt idx="1">
                  <c:v>377763.4194831014</c:v>
                </c:pt>
                <c:pt idx="2">
                  <c:v>1571267.8362573099</c:v>
                </c:pt>
                <c:pt idx="3">
                  <c:v>2030788.9733840304</c:v>
                </c:pt>
                <c:pt idx="4">
                  <c:v>836592.70516717329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9-4291-A317-0D8C2AE7F1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79648"/>
        <c:axId val="112781568"/>
      </c:barChart>
      <c:catAx>
        <c:axId val="112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62024124316296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8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8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36816749375158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7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Variable Average Size</a:t>
            </a:r>
          </a:p>
        </c:rich>
      </c:tx>
      <c:layout>
        <c:manualLayout>
          <c:xMode val="edge"/>
          <c:yMode val="edge"/>
          <c:x val="0.2746268656716418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8358208955225"/>
          <c:y val="0.17049180327868851"/>
          <c:w val="0.81492537313432833"/>
          <c:h val="0.59672131147540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formatCode>"$"#,##0</c:formatCode>
                <c:ptCount val="5"/>
                <c:pt idx="0" formatCode="&quot;$&quot;#,##0_);\(&quot;$&quot;#,##0\)">
                  <c:v>2950563.3700818592</c:v>
                </c:pt>
                <c:pt idx="1">
                  <c:v>756701.91506129596</c:v>
                </c:pt>
                <c:pt idx="2">
                  <c:v>3195733.1304922202</c:v>
                </c:pt>
                <c:pt idx="3">
                  <c:v>3148749.9173853393</c:v>
                </c:pt>
                <c:pt idx="4">
                  <c:v>3242578.6167676374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A-4DB6-9010-6A2FA1C54E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822144"/>
        <c:axId val="112828416"/>
      </c:barChart>
      <c:catAx>
        <c:axId val="11282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70491803278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2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688524590163936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CUSIPs:  </a:t>
            </a:r>
          </a:p>
        </c:rich>
      </c:tx>
      <c:layout>
        <c:manualLayout>
          <c:xMode val="edge"/>
          <c:yMode val="edge"/>
          <c:x val="0.25394341324259817"/>
          <c:y val="1.618128091272537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498443120966769"/>
          <c:y val="0.18770285858761437"/>
          <c:w val="0.4164041061866206"/>
          <c:h val="0.58899862522320368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B77-404F-A698-FA2066FE697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77-404F-A698-FA2066FE697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B77-404F-A698-FA2066FE697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77-404F-A698-FA2066FE697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B77-404F-A698-FA2066FE697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B77-404F-A698-FA2066FE6978}"/>
              </c:ext>
            </c:extLst>
          </c:dPt>
          <c:dLbls>
            <c:dLbl>
              <c:idx val="1"/>
              <c:layout>
                <c:manualLayout>
                  <c:x val="0.1229381421959479"/>
                  <c:y val="-0.437445659098437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77-404F-A698-FA2066FE6978}"/>
                </c:ext>
              </c:extLst>
            </c:dLbl>
            <c:dLbl>
              <c:idx val="2"/>
              <c:layout>
                <c:manualLayout>
                  <c:x val="0.14387308841915267"/>
                  <c:y val="-0.284525647886247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77-404F-A698-FA2066FE6978}"/>
                </c:ext>
              </c:extLst>
            </c:dLbl>
            <c:dLbl>
              <c:idx val="3"/>
              <c:layout>
                <c:manualLayout>
                  <c:x val="0.17109681479089561"/>
                  <c:y val="-0.131791487229144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77-404F-A698-FA2066FE6978}"/>
                </c:ext>
              </c:extLst>
            </c:dLbl>
            <c:dLbl>
              <c:idx val="4"/>
              <c:layout>
                <c:manualLayout>
                  <c:x val="0.18795068597497869"/>
                  <c:y val="6.27624459563913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77-404F-A698-FA2066FE6978}"/>
                </c:ext>
              </c:extLst>
            </c:dLbl>
            <c:dLbl>
              <c:idx val="5"/>
              <c:layout>
                <c:manualLayout>
                  <c:x val="0.15082043766611192"/>
                  <c:y val="0.209758343313881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77-404F-A698-FA2066FE6978}"/>
                </c:ext>
              </c:extLst>
            </c:dLbl>
            <c:dLbl>
              <c:idx val="6"/>
              <c:layout>
                <c:manualLayout>
                  <c:x val="1.8296198779568881E-2"/>
                  <c:y val="0.219175224456166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77-404F-A698-FA2066FE697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formatCode>#,##0</c:formatCode>
                <c:ptCount val="7"/>
                <c:pt idx="0">
                  <c:v>122979</c:v>
                </c:pt>
                <c:pt idx="1">
                  <c:v>1594</c:v>
                </c:pt>
                <c:pt idx="2">
                  <c:v>179</c:v>
                </c:pt>
                <c:pt idx="3">
                  <c:v>308</c:v>
                </c:pt>
                <c:pt idx="4">
                  <c:v>2169</c:v>
                </c:pt>
                <c:pt idx="5">
                  <c:v>541</c:v>
                </c:pt>
                <c:pt idx="6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77-404F-A698-FA2066FE69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0.46104</cdr:x>
      <cdr:y>0.29944</cdr:y>
    </cdr:from>
    <cdr:to>
      <cdr:x>0.48787</cdr:x>
      <cdr:y>0.4097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08CAE6F-ABCE-49CA-BD1E-D75865C2F312}"/>
            </a:ext>
          </a:extLst>
        </cdr:cNvPr>
        <cdr:cNvSpPr txBox="1"/>
      </cdr:nvSpPr>
      <cdr:spPr>
        <a:xfrm xmlns:a="http://schemas.openxmlformats.org/drawingml/2006/main">
          <a:off x="3175000" y="841375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0.4256</cdr:x>
      <cdr:y>0.02825</cdr:y>
    </cdr:from>
    <cdr:to>
      <cdr:x>0.54925</cdr:x>
      <cdr:y>0.14508</cdr:y>
    </cdr:to>
    <cdr:sp macro="" textlink="'New Issue Data'!$B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53D7CAD1-6929-4C3E-BD00-1DFBE3181219}"/>
            </a:ext>
          </a:extLst>
        </cdr:cNvPr>
        <cdr:cNvSpPr txBox="1"/>
      </cdr:nvSpPr>
      <cdr:spPr>
        <a:xfrm xmlns:a="http://schemas.openxmlformats.org/drawingml/2006/main">
          <a:off x="2930906" y="79375"/>
          <a:ext cx="85151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B99828F3-6AD3-4131-B565-A48B7356A3C1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787,883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0.46041</cdr:x>
      <cdr:y>0.12613</cdr:y>
    </cdr:from>
    <cdr:to>
      <cdr:x>0.48719</cdr:x>
      <cdr:y>0.23602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7787F41-67D1-4714-8B4E-0A17482CBFE1}"/>
            </a:ext>
          </a:extLst>
        </cdr:cNvPr>
        <cdr:cNvSpPr txBox="1"/>
      </cdr:nvSpPr>
      <cdr:spPr>
        <a:xfrm xmlns:a="http://schemas.openxmlformats.org/drawingml/2006/main">
          <a:off x="3175000" y="355600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0.42785</cdr:x>
      <cdr:y>0.03198</cdr:y>
    </cdr:from>
    <cdr:to>
      <cdr:x>0.70188</cdr:x>
      <cdr:y>0.22053</cdr:y>
    </cdr:to>
    <cdr:sp macro="" textlink="'New Issue Data'!$G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2727D13-7F3E-4338-A44E-5F9E7A0A9627}"/>
            </a:ext>
          </a:extLst>
        </cdr:cNvPr>
        <cdr:cNvSpPr txBox="1"/>
      </cdr:nvSpPr>
      <cdr:spPr>
        <a:xfrm xmlns:a="http://schemas.openxmlformats.org/drawingml/2006/main">
          <a:off x="2950464" y="90169"/>
          <a:ext cx="1889739" cy="53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3C3CAFCB-81C3-48F7-BAB2-505C11E4D9D1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 $136.99 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0.56862</cdr:x>
      <cdr:y>0.03694</cdr:y>
    </cdr:from>
    <cdr:to>
      <cdr:x>0.69131</cdr:x>
      <cdr:y>0.15338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67689161-5A78-488F-8A70-5369F3164322}"/>
            </a:ext>
          </a:extLst>
        </cdr:cNvPr>
        <cdr:cNvSpPr txBox="1"/>
      </cdr:nvSpPr>
      <cdr:spPr>
        <a:xfrm xmlns:a="http://schemas.openxmlformats.org/drawingml/2006/main">
          <a:off x="3921252" y="104140"/>
          <a:ext cx="84606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Billion</a:t>
          </a:r>
          <a:r>
            <a:rPr lang="en-US" sz="1600" b="1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 macro="">
      <xdr:nvGraphicFramePr>
        <xdr:cNvPr id="3075" name="Chart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 macro="">
      <xdr:nvGraphicFramePr>
        <xdr:cNvPr id="3076" name="Chart 4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 macro="">
      <xdr:nvGraphicFramePr>
        <xdr:cNvPr id="3077" name="Chart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 macro="">
      <xdr:nvGraphicFramePr>
        <xdr:cNvPr id="3078" name="Chart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 macro="">
      <xdr:nvGraphicFramePr>
        <xdr:cNvPr id="3079" name="Chart 7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0.07551</cdr:y>
    </cdr:from>
    <cdr:to>
      <cdr:x>0.48222</cdr:x>
      <cdr:y>0.18455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18BF13-0E3F-49FC-8426-D38339737B48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0.41205</cdr:x>
      <cdr:y>3.39763E-7</cdr:y>
    </cdr:from>
    <cdr:to>
      <cdr:x>0.62638</cdr:x>
      <cdr:y>0.11375</cdr:y>
    </cdr:to>
    <cdr:sp macro="" textlink="'Trades by Sec Type Data'!$B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AC95DEFF-0B3C-4D29-9FE8-0EB8021AF2CF}"/>
            </a:ext>
          </a:extLst>
        </cdr:cNvPr>
        <cdr:cNvSpPr txBox="1"/>
      </cdr:nvSpPr>
      <cdr:spPr>
        <a:xfrm xmlns:a="http://schemas.openxmlformats.org/drawingml/2006/main">
          <a:off x="2488310" y="1"/>
          <a:ext cx="1294278" cy="33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3CA073C6-89DD-4F1D-AEA4-065C0D06E70C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127,871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0.07527</cdr:y>
    </cdr:from>
    <cdr:to>
      <cdr:x>0.48222</cdr:x>
      <cdr:y>0.18395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BBD8DC7-A7D7-415C-9160-E98E2100AE3F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0.43577</cdr:x>
      <cdr:y>0.01269</cdr:y>
    </cdr:from>
    <cdr:to>
      <cdr:x>0.6501</cdr:x>
      <cdr:y>0.11915</cdr:y>
    </cdr:to>
    <cdr:sp macro="" textlink="'Trades by Sec Type Data'!$D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B810B16-75AA-46B7-9E84-69970468BF0C}"/>
            </a:ext>
          </a:extLst>
        </cdr:cNvPr>
        <cdr:cNvSpPr txBox="1"/>
      </cdr:nvSpPr>
      <cdr:spPr>
        <a:xfrm xmlns:a="http://schemas.openxmlformats.org/drawingml/2006/main">
          <a:off x="2631566" y="37464"/>
          <a:ext cx="1294278" cy="314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B593856C-8983-4BB8-8A6C-25EE3B642B84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822,757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0.42639</cdr:x>
      <cdr:y>0.02936</cdr:y>
    </cdr:from>
    <cdr:to>
      <cdr:x>0.45698</cdr:x>
      <cdr:y>0.13809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3035487-21AF-458F-9ED9-9C57D96F0657}"/>
            </a:ext>
          </a:extLst>
        </cdr:cNvPr>
        <cdr:cNvSpPr txBox="1"/>
      </cdr:nvSpPr>
      <cdr:spPr>
        <a:xfrm xmlns:a="http://schemas.openxmlformats.org/drawingml/2006/main">
          <a:off x="2574925" y="88646"/>
          <a:ext cx="184731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60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0.41068</cdr:x>
      <cdr:y>0</cdr:y>
    </cdr:from>
    <cdr:to>
      <cdr:x>0.71785</cdr:x>
      <cdr:y>0.08919</cdr:y>
    </cdr:to>
    <cdr:sp macro="" textlink="'Trades by Sec Type Data'!$F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3C99E32-7E71-4CB7-80B0-D0368F7477CA}"/>
            </a:ext>
          </a:extLst>
        </cdr:cNvPr>
        <cdr:cNvSpPr txBox="1"/>
      </cdr:nvSpPr>
      <cdr:spPr>
        <a:xfrm xmlns:a="http://schemas.openxmlformats.org/drawingml/2006/main">
          <a:off x="2480057" y="0"/>
          <a:ext cx="1854947" cy="269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D96457A0-8179-4F11-BBB6-9B6D7D762C6C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$224,211,093,444 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workbookViewId="0">
      <selection sqref="A1:M1"/>
    </sheetView>
  </sheetViews>
  <sheetFormatPr defaultRowHeight="12.75" x14ac:dyDescent="0.2"/>
  <cols>
    <col min="1" max="16384" width="9.33203125" style="1"/>
  </cols>
  <sheetData>
    <row r="1" spans="1:13" ht="15.75" x14ac:dyDescent="0.2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spans="1:1" x14ac:dyDescent="0.2">
      <c r="A42" s="51" t="s">
        <v>42</v>
      </c>
    </row>
  </sheetData>
  <mergeCells count="2">
    <mergeCell ref="A1:M1"/>
    <mergeCell ref="A2:M2"/>
  </mergeCells>
  <phoneticPr fontId="0" type="noConversion"/>
  <hyperlinks>
    <hyperlink ref="A42" location="Definitions!A1" display="Click here for common definitions" xr:uid="{00000000-0004-0000-0000-000000000000}"/>
  </hyperlinks>
  <printOptions horizontalCentered="1"/>
  <pageMargins left="0.75" right="0.75" top="1" bottom="1" header="0.5" footer="0.5"/>
  <pageSetup scale="83" orientation="landscape" r:id="rId1"/>
  <headerFooter alignWithMargins="0">
    <oddFooter>&amp;CPage &amp;P of &amp;N&amp;R&amp;D
&amp;[File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9"/>
  <sheetViews>
    <sheetView zoomScale="75" workbookViewId="0">
      <selection sqref="A1:L1"/>
    </sheetView>
  </sheetViews>
  <sheetFormatPr defaultRowHeight="12.75" x14ac:dyDescent="0.2"/>
  <cols>
    <col min="1" max="16384" width="9.33203125" style="1"/>
  </cols>
  <sheetData>
    <row r="1" spans="1:12" ht="15.75" x14ac:dyDescent="0.2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spans="1:1" x14ac:dyDescent="0.2">
      <c r="A59" s="51" t="s">
        <v>42</v>
      </c>
    </row>
  </sheetData>
  <mergeCells count="2">
    <mergeCell ref="A1:L1"/>
    <mergeCell ref="A2:L2"/>
  </mergeCells>
  <phoneticPr fontId="0" type="noConversion"/>
  <hyperlinks>
    <hyperlink ref="A59" location="Definitions!A1" display="Click here for common definitions" xr:uid="{00000000-0004-0000-0100-000000000000}"/>
  </hyperlinks>
  <printOptions horizontalCentered="1"/>
  <pageMargins left="0.32" right="0.32" top="1.02" bottom="0.8" header="0.5" footer="0.31"/>
  <pageSetup scale="84" orientation="portrait" r:id="rId1"/>
  <headerFooter alignWithMargins="0">
    <oddFooter>&amp;CPage &amp;P of &amp;N&amp;R&amp;D
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5"/>
  <sheetViews>
    <sheetView workbookViewId="0">
      <selection activeCell="L58" sqref="L58"/>
    </sheetView>
  </sheetViews>
  <sheetFormatPr defaultRowHeight="12.75" x14ac:dyDescent="0.2"/>
  <cols>
    <col min="1" max="10" width="10.6640625" customWidth="1"/>
  </cols>
  <sheetData>
    <row r="1" spans="1:10" ht="15.75" x14ac:dyDescent="0.2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spans="1:1" x14ac:dyDescent="0.2">
      <c r="A65" s="51" t="s">
        <v>42</v>
      </c>
    </row>
  </sheetData>
  <mergeCells count="2">
    <mergeCell ref="A1:J1"/>
    <mergeCell ref="A2:J2"/>
  </mergeCells>
  <phoneticPr fontId="0" type="noConversion"/>
  <hyperlinks>
    <hyperlink ref="A65" location="Definitions!A1" display="Click here for common definitions" xr:uid="{00000000-0004-0000-0200-000000000000}"/>
  </hyperlinks>
  <printOptions horizontalCentered="1"/>
  <pageMargins left="0.75" right="0.75" top="1" bottom="1" header="0.5" footer="0.5"/>
  <pageSetup scale="75" orientation="portrait" r:id="rId1"/>
  <headerFooter alignWithMargins="0">
    <oddFooter>&amp;CPage &amp;P of &amp;N&amp;R&amp;D
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"/>
  <sheetViews>
    <sheetView workbookViewId="0">
      <selection sqref="A1:E1"/>
    </sheetView>
  </sheetViews>
  <sheetFormatPr defaultRowHeight="12.75" x14ac:dyDescent="0.2"/>
  <cols>
    <col min="1" max="1" width="17.1640625" style="1" bestFit="1" customWidth="1"/>
    <col min="2" max="2" width="9.33203125" style="6"/>
    <col min="3" max="3" width="9.33203125" style="7"/>
    <col min="4" max="4" width="18.1640625" style="14" customWidth="1"/>
    <col min="5" max="5" width="9.33203125" style="7"/>
    <col min="6" max="6" width="9.33203125" style="8"/>
    <col min="7" max="7" width="0" style="1" hidden="1" customWidth="1"/>
    <col min="8" max="16384" width="9.33203125" style="1"/>
  </cols>
  <sheetData>
    <row r="1" spans="1:7" ht="15.75" x14ac:dyDescent="0.25">
      <c r="A1" s="55" t="s">
        <v>45</v>
      </c>
      <c r="B1" s="55"/>
      <c r="C1" s="55"/>
      <c r="D1" s="55"/>
      <c r="E1" s="55"/>
    </row>
    <row r="2" spans="1:7" ht="15.75" x14ac:dyDescent="0.25">
      <c r="A2" s="55" t="s">
        <v>49</v>
      </c>
      <c r="B2" s="55"/>
      <c r="C2" s="55"/>
      <c r="D2" s="55"/>
      <c r="E2" s="55"/>
    </row>
    <row r="5" spans="1:7" s="9" customFormat="1" ht="25.5" x14ac:dyDescent="0.2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7" x14ac:dyDescent="0.2">
      <c r="A6" s="1" t="s">
        <v>32</v>
      </c>
      <c r="B6" s="6">
        <v>714092</v>
      </c>
      <c r="C6" s="7">
        <f>B6/B$9</f>
        <v>0.90634269301406423</v>
      </c>
      <c r="D6" s="14">
        <v>111223890881</v>
      </c>
      <c r="E6" s="7">
        <f>D6/D$9</f>
        <v>0.81190907023523473</v>
      </c>
    </row>
    <row r="7" spans="1:7" x14ac:dyDescent="0.2">
      <c r="A7" s="1" t="s">
        <v>30</v>
      </c>
      <c r="B7" s="6">
        <v>73791</v>
      </c>
      <c r="C7" s="7">
        <f>B7/B$9</f>
        <v>9.3657306985935732E-2</v>
      </c>
      <c r="D7" s="14">
        <v>25766684737</v>
      </c>
      <c r="E7" s="7">
        <f>D7/D$9</f>
        <v>0.18809092976476524</v>
      </c>
    </row>
    <row r="9" spans="1:7" x14ac:dyDescent="0.2">
      <c r="A9" s="9" t="s">
        <v>12</v>
      </c>
      <c r="B9" s="10">
        <f>SUM(B6:B7)</f>
        <v>787883</v>
      </c>
      <c r="C9" s="29">
        <f>SUM(C6:C7)</f>
        <v>1</v>
      </c>
      <c r="D9" s="15">
        <f>SUM(D6:D7)</f>
        <v>136990575618</v>
      </c>
      <c r="E9" s="29">
        <f>SUM(E6:E7)</f>
        <v>1</v>
      </c>
      <c r="G9" s="54">
        <f>+D9/1000000000</f>
        <v>136.99057561800001</v>
      </c>
    </row>
  </sheetData>
  <mergeCells count="2">
    <mergeCell ref="A1:E1"/>
    <mergeCell ref="A2:E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&amp;CPage &amp;P of &amp;N&amp;R&amp;D
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5"/>
  <sheetViews>
    <sheetView zoomScaleNormal="100" workbookViewId="0">
      <selection sqref="A1:H1"/>
    </sheetView>
  </sheetViews>
  <sheetFormatPr defaultRowHeight="12.75" x14ac:dyDescent="0.2"/>
  <cols>
    <col min="1" max="1" width="13.83203125" style="1" bestFit="1" customWidth="1"/>
    <col min="2" max="2" width="10.1640625" style="1" customWidth="1"/>
    <col min="3" max="3" width="8.83203125" style="1" customWidth="1"/>
    <col min="4" max="4" width="11.5" style="1" customWidth="1"/>
    <col min="5" max="5" width="9.33203125" style="1"/>
    <col min="6" max="6" width="19.83203125" style="16" customWidth="1"/>
    <col min="7" max="7" width="9.33203125" style="1"/>
    <col min="8" max="8" width="11.6640625" style="16" customWidth="1"/>
    <col min="9" max="9" width="12.5" style="1" customWidth="1"/>
    <col min="10" max="10" width="10.83203125" style="1" customWidth="1"/>
    <col min="11" max="12" width="9.33203125" style="8"/>
    <col min="13" max="13" width="14.6640625" style="8" customWidth="1"/>
    <col min="14" max="14" width="9.33203125" style="8"/>
    <col min="15" max="16384" width="9.33203125" style="1"/>
  </cols>
  <sheetData>
    <row r="1" spans="1:14" ht="15.75" x14ac:dyDescent="0.25">
      <c r="A1" s="55" t="s">
        <v>48</v>
      </c>
      <c r="B1" s="55"/>
      <c r="C1" s="55"/>
      <c r="D1" s="55"/>
      <c r="E1" s="55"/>
      <c r="F1" s="55"/>
      <c r="G1" s="55"/>
      <c r="H1" s="55"/>
    </row>
    <row r="2" spans="1:14" ht="15.75" x14ac:dyDescent="0.25">
      <c r="A2" s="55" t="s">
        <v>49</v>
      </c>
      <c r="B2" s="55"/>
      <c r="C2" s="55"/>
      <c r="D2" s="55"/>
      <c r="E2" s="55"/>
      <c r="F2" s="55"/>
      <c r="G2" s="55"/>
      <c r="H2" s="55"/>
    </row>
    <row r="4" spans="1:14" ht="38.25" x14ac:dyDescent="0.2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14" x14ac:dyDescent="0.2">
      <c r="A5" s="51" t="s">
        <v>5</v>
      </c>
      <c r="B5" s="6">
        <v>122979</v>
      </c>
      <c r="C5" s="7">
        <f>B5/B$13</f>
        <v>0.961742693808604</v>
      </c>
      <c r="D5" s="6">
        <v>787883</v>
      </c>
      <c r="E5" s="7">
        <f>D5/D$13</f>
        <v>0.95761324425073258</v>
      </c>
      <c r="F5" s="14">
        <v>136990575618</v>
      </c>
      <c r="G5" s="7">
        <f>F5/F$13</f>
        <v>0.61098928475729231</v>
      </c>
      <c r="H5" s="14">
        <f>IF(D5=0,"-",+F5/D5)</f>
        <v>173871.72412401333</v>
      </c>
      <c r="I5" s="25"/>
    </row>
    <row r="6" spans="1:14" x14ac:dyDescent="0.2">
      <c r="A6" s="51" t="s">
        <v>6</v>
      </c>
      <c r="B6" s="6">
        <v>1594</v>
      </c>
      <c r="C6" s="7">
        <f t="shared" ref="C6:C11" si="0">B6/B$13</f>
        <v>1.246568807626436E-2</v>
      </c>
      <c r="D6" s="6">
        <v>7566</v>
      </c>
      <c r="E6" s="7">
        <f t="shared" ref="E6:E11" si="1">D6/D$13</f>
        <v>9.1959108217857764E-3</v>
      </c>
      <c r="F6" s="14">
        <v>4274939620</v>
      </c>
      <c r="G6" s="7">
        <f t="shared" ref="G6:G11" si="2">F6/F$13</f>
        <v>1.9066583880104616E-2</v>
      </c>
      <c r="H6" s="14">
        <f t="shared" ref="H6:H11" si="3">IF(D6=0,"-",+F6/D6)</f>
        <v>565019.77531060006</v>
      </c>
    </row>
    <row r="7" spans="1:14" x14ac:dyDescent="0.2">
      <c r="A7" s="51" t="s">
        <v>7</v>
      </c>
      <c r="B7" s="6">
        <v>179</v>
      </c>
      <c r="C7" s="7">
        <f t="shared" si="0"/>
        <v>1.3998482845993228E-3</v>
      </c>
      <c r="D7" s="6">
        <v>895</v>
      </c>
      <c r="E7" s="7">
        <f t="shared" si="1"/>
        <v>1.0878059986119838E-3</v>
      </c>
      <c r="F7" s="14">
        <v>1028479574</v>
      </c>
      <c r="G7" s="7">
        <f t="shared" si="2"/>
        <v>4.5871038680647524E-3</v>
      </c>
      <c r="H7" s="14">
        <f t="shared" si="3"/>
        <v>1149139.1888268157</v>
      </c>
    </row>
    <row r="8" spans="1:14" x14ac:dyDescent="0.2">
      <c r="A8" s="51" t="s">
        <v>8</v>
      </c>
      <c r="B8" s="6">
        <v>308</v>
      </c>
      <c r="C8" s="7">
        <f t="shared" si="0"/>
        <v>2.4086774952882203E-3</v>
      </c>
      <c r="D8" s="6">
        <v>2213</v>
      </c>
      <c r="E8" s="7">
        <f t="shared" si="1"/>
        <v>2.6897370669590171E-3</v>
      </c>
      <c r="F8" s="14">
        <v>2876883000</v>
      </c>
      <c r="G8" s="7">
        <f t="shared" si="2"/>
        <v>1.2831135854205821E-2</v>
      </c>
      <c r="H8" s="14">
        <f t="shared" si="3"/>
        <v>1299992.3181201988</v>
      </c>
    </row>
    <row r="9" spans="1:14" x14ac:dyDescent="0.2">
      <c r="A9" s="51" t="s">
        <v>9</v>
      </c>
      <c r="B9" s="6">
        <v>2169</v>
      </c>
      <c r="C9" s="7">
        <f t="shared" si="0"/>
        <v>1.6962407426234252E-2</v>
      </c>
      <c r="D9" s="6">
        <v>22722</v>
      </c>
      <c r="E9" s="7">
        <f t="shared" si="1"/>
        <v>2.7616902682079884E-2</v>
      </c>
      <c r="F9" s="14">
        <v>67042700895</v>
      </c>
      <c r="G9" s="7">
        <f t="shared" si="2"/>
        <v>0.29901598473647734</v>
      </c>
      <c r="H9" s="14">
        <f t="shared" si="3"/>
        <v>2950563.3700818592</v>
      </c>
    </row>
    <row r="10" spans="1:14" x14ac:dyDescent="0.2">
      <c r="A10" s="51" t="s">
        <v>10</v>
      </c>
      <c r="B10" s="6">
        <v>541</v>
      </c>
      <c r="C10" s="7">
        <f t="shared" si="0"/>
        <v>4.2308263797108019E-3</v>
      </c>
      <c r="D10" s="6">
        <v>1159</v>
      </c>
      <c r="E10" s="7">
        <f t="shared" si="1"/>
        <v>1.4086783825600997E-3</v>
      </c>
      <c r="F10" s="14">
        <v>11227009000</v>
      </c>
      <c r="G10" s="7">
        <f t="shared" si="2"/>
        <v>5.0073387661365244E-2</v>
      </c>
      <c r="H10" s="14">
        <f t="shared" si="3"/>
        <v>9686806.7299396023</v>
      </c>
    </row>
    <row r="11" spans="1:14" x14ac:dyDescent="0.2">
      <c r="A11" s="51" t="s">
        <v>11</v>
      </c>
      <c r="B11" s="6">
        <v>101</v>
      </c>
      <c r="C11" s="7">
        <f t="shared" si="0"/>
        <v>7.8985852929905917E-4</v>
      </c>
      <c r="D11" s="6">
        <v>319</v>
      </c>
      <c r="E11" s="7">
        <f t="shared" si="1"/>
        <v>3.8772079727064006E-4</v>
      </c>
      <c r="F11" s="14">
        <v>770505737</v>
      </c>
      <c r="G11" s="7">
        <f t="shared" si="2"/>
        <v>3.4365192424898683E-3</v>
      </c>
      <c r="H11" s="14">
        <f t="shared" si="3"/>
        <v>2415378.4858934171</v>
      </c>
    </row>
    <row r="12" spans="1:14" x14ac:dyDescent="0.2">
      <c r="B12" s="6"/>
      <c r="C12" s="8"/>
      <c r="D12" s="6"/>
      <c r="E12" s="7"/>
      <c r="F12" s="14"/>
      <c r="G12" s="7"/>
      <c r="H12" s="14"/>
    </row>
    <row r="13" spans="1:14" x14ac:dyDescent="0.2">
      <c r="A13" s="9" t="s">
        <v>12</v>
      </c>
      <c r="B13" s="10">
        <f t="shared" ref="B13:G13" si="4">SUM(B5:B11)</f>
        <v>127871</v>
      </c>
      <c r="C13" s="11">
        <f t="shared" si="4"/>
        <v>0.99999999999999989</v>
      </c>
      <c r="D13" s="10">
        <f t="shared" si="4"/>
        <v>822757</v>
      </c>
      <c r="E13" s="12">
        <f t="shared" si="4"/>
        <v>0.99999999999999989</v>
      </c>
      <c r="F13" s="15">
        <f t="shared" si="4"/>
        <v>224211093444</v>
      </c>
      <c r="G13" s="12">
        <f t="shared" si="4"/>
        <v>1</v>
      </c>
      <c r="H13" s="15">
        <f>F13/D13</f>
        <v>272511.9244734472</v>
      </c>
    </row>
    <row r="14" spans="1:14" x14ac:dyDescent="0.2">
      <c r="E14" s="16"/>
      <c r="F14" s="1"/>
      <c r="G14" s="16"/>
      <c r="H14" s="1"/>
    </row>
    <row r="15" spans="1:14" ht="51" x14ac:dyDescent="0.2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x14ac:dyDescent="0.2">
      <c r="A16" s="1" t="s">
        <v>5</v>
      </c>
      <c r="B16" s="6">
        <v>88006</v>
      </c>
      <c r="C16" s="7">
        <f t="shared" ref="C16:C22" si="5">B16/B$24</f>
        <v>0.98101639746290781</v>
      </c>
      <c r="D16" s="6">
        <v>305955</v>
      </c>
      <c r="E16" s="7">
        <f t="shared" ref="E16:E22" si="6">D16/D$24</f>
        <v>0.98326279152727025</v>
      </c>
      <c r="F16" s="20">
        <v>36033808109</v>
      </c>
      <c r="G16" s="7">
        <f t="shared" ref="G16:G22" si="7">F16/F$24</f>
        <v>0.92540707518097132</v>
      </c>
      <c r="H16" s="20">
        <f t="shared" ref="H16:H22" si="8">IF(D16=0,"-",+F16/D16)</f>
        <v>117774.86267261526</v>
      </c>
      <c r="J16" s="8"/>
      <c r="M16" s="1"/>
      <c r="N16" s="1"/>
    </row>
    <row r="17" spans="1:14" x14ac:dyDescent="0.2">
      <c r="A17" s="1" t="s">
        <v>6</v>
      </c>
      <c r="B17" s="6">
        <v>851</v>
      </c>
      <c r="C17" s="7">
        <f t="shared" si="5"/>
        <v>9.4862276917589087E-3</v>
      </c>
      <c r="D17" s="6">
        <v>2072</v>
      </c>
      <c r="E17" s="7">
        <f t="shared" si="6"/>
        <v>6.6588893923763427E-3</v>
      </c>
      <c r="F17" s="20">
        <v>550593042</v>
      </c>
      <c r="G17" s="7">
        <f t="shared" si="7"/>
        <v>1.4140129044117114E-2</v>
      </c>
      <c r="H17" s="20">
        <f t="shared" si="8"/>
        <v>265730.2326254826</v>
      </c>
      <c r="J17" s="8"/>
      <c r="M17" s="1"/>
      <c r="N17" s="1"/>
    </row>
    <row r="18" spans="1:14" x14ac:dyDescent="0.2">
      <c r="A18" s="1" t="s">
        <v>7</v>
      </c>
      <c r="B18" s="6">
        <v>81</v>
      </c>
      <c r="C18" s="7">
        <f t="shared" si="5"/>
        <v>9.0291943952111825E-4</v>
      </c>
      <c r="D18" s="6">
        <v>252</v>
      </c>
      <c r="E18" s="7">
        <f t="shared" si="6"/>
        <v>8.098649260998255E-4</v>
      </c>
      <c r="F18" s="20">
        <v>121837870</v>
      </c>
      <c r="G18" s="7">
        <f t="shared" si="7"/>
        <v>3.128995597188032E-3</v>
      </c>
      <c r="H18" s="20">
        <f t="shared" si="8"/>
        <v>483483.61111111112</v>
      </c>
      <c r="J18" s="8"/>
      <c r="M18" s="1"/>
      <c r="N18" s="1"/>
    </row>
    <row r="19" spans="1:14" x14ac:dyDescent="0.2">
      <c r="A19" s="1" t="s">
        <v>8</v>
      </c>
      <c r="B19" s="6">
        <v>155</v>
      </c>
      <c r="C19" s="7">
        <f t="shared" si="5"/>
        <v>1.7278088040218931E-3</v>
      </c>
      <c r="D19" s="6">
        <v>503</v>
      </c>
      <c r="E19" s="7">
        <f t="shared" si="6"/>
        <v>1.6165161024929056E-3</v>
      </c>
      <c r="F19" s="20">
        <v>190015000</v>
      </c>
      <c r="G19" s="7">
        <f t="shared" si="7"/>
        <v>4.8798957040178384E-3</v>
      </c>
      <c r="H19" s="20">
        <f t="shared" si="8"/>
        <v>377763.4194831014</v>
      </c>
      <c r="J19" s="8"/>
      <c r="M19" s="1"/>
      <c r="N19" s="1"/>
    </row>
    <row r="20" spans="1:14" x14ac:dyDescent="0.2">
      <c r="A20" s="1" t="s">
        <v>9</v>
      </c>
      <c r="B20" s="6">
        <v>565</v>
      </c>
      <c r="C20" s="7">
        <f t="shared" si="5"/>
        <v>6.2981417694991581E-3</v>
      </c>
      <c r="D20" s="6">
        <v>2284</v>
      </c>
      <c r="E20" s="7">
        <f t="shared" si="6"/>
        <v>7.3402043302063548E-3</v>
      </c>
      <c r="F20" s="20">
        <v>1728307174</v>
      </c>
      <c r="G20" s="7">
        <f t="shared" si="7"/>
        <v>4.4385752459678504E-2</v>
      </c>
      <c r="H20" s="20">
        <f t="shared" si="8"/>
        <v>756701.91506129596</v>
      </c>
      <c r="J20" s="8"/>
      <c r="M20" s="1"/>
      <c r="N20" s="1"/>
    </row>
    <row r="21" spans="1:14" x14ac:dyDescent="0.2">
      <c r="A21" s="1" t="s">
        <v>10</v>
      </c>
      <c r="B21" s="6">
        <v>40</v>
      </c>
      <c r="C21" s="7">
        <f t="shared" si="5"/>
        <v>4.4588614297339174E-4</v>
      </c>
      <c r="D21" s="6">
        <v>78</v>
      </c>
      <c r="E21" s="7">
        <f t="shared" si="6"/>
        <v>2.5067247712613647E-4</v>
      </c>
      <c r="F21" s="20">
        <v>299021000</v>
      </c>
      <c r="G21" s="7">
        <f t="shared" si="7"/>
        <v>7.6793479110129105E-3</v>
      </c>
      <c r="H21" s="20">
        <f t="shared" si="8"/>
        <v>3833602.564102564</v>
      </c>
      <c r="J21" s="8"/>
      <c r="M21" s="1"/>
      <c r="N21" s="1"/>
    </row>
    <row r="22" spans="1:14" x14ac:dyDescent="0.2">
      <c r="A22" s="1" t="s">
        <v>11</v>
      </c>
      <c r="B22" s="6">
        <v>11</v>
      </c>
      <c r="C22" s="7">
        <f t="shared" si="5"/>
        <v>1.2261868931768272E-4</v>
      </c>
      <c r="D22" s="6">
        <v>19</v>
      </c>
      <c r="E22" s="7">
        <f t="shared" si="6"/>
        <v>6.1061244428161444E-5</v>
      </c>
      <c r="F22" s="20">
        <v>14750000</v>
      </c>
      <c r="G22" s="7">
        <f t="shared" si="7"/>
        <v>3.7880410301430477E-4</v>
      </c>
      <c r="H22" s="20">
        <f t="shared" si="8"/>
        <v>776315.78947368416</v>
      </c>
      <c r="N22" s="1"/>
    </row>
    <row r="23" spans="1:14" x14ac:dyDescent="0.2">
      <c r="B23" s="6"/>
      <c r="C23" s="8"/>
      <c r="D23" s="6"/>
      <c r="E23" s="8"/>
      <c r="F23" s="20"/>
      <c r="G23" s="14"/>
      <c r="H23" s="20"/>
      <c r="N23" s="1"/>
    </row>
    <row r="24" spans="1:14" x14ac:dyDescent="0.2">
      <c r="A24" s="9" t="s">
        <v>12</v>
      </c>
      <c r="B24" s="10">
        <f t="shared" ref="B24:G24" si="9">SUM(B16:B22)</f>
        <v>89709</v>
      </c>
      <c r="C24" s="11">
        <f t="shared" si="9"/>
        <v>1</v>
      </c>
      <c r="D24" s="10">
        <f t="shared" si="9"/>
        <v>311163</v>
      </c>
      <c r="E24" s="11">
        <f t="shared" si="9"/>
        <v>1</v>
      </c>
      <c r="F24" s="21">
        <f t="shared" si="9"/>
        <v>38938332195</v>
      </c>
      <c r="G24" s="11">
        <f t="shared" si="9"/>
        <v>0.99999999999999989</v>
      </c>
      <c r="H24" s="20"/>
      <c r="J24" s="24"/>
    </row>
    <row r="25" spans="1:14" x14ac:dyDescent="0.2">
      <c r="A25" s="9"/>
      <c r="B25" s="10"/>
      <c r="C25" s="11"/>
      <c r="D25" s="10"/>
      <c r="E25" s="11"/>
      <c r="F25" s="21"/>
      <c r="G25" s="11"/>
      <c r="H25" s="20"/>
    </row>
    <row r="26" spans="1:14" ht="38.25" x14ac:dyDescent="0.2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4" x14ac:dyDescent="0.2">
      <c r="A27" s="1" t="s">
        <v>5</v>
      </c>
      <c r="B27" s="6">
        <v>122234</v>
      </c>
      <c r="C27" s="7">
        <f>B27/B$35</f>
        <v>0.96160169924871175</v>
      </c>
      <c r="D27" s="6">
        <v>481928</v>
      </c>
      <c r="E27" s="7">
        <f>D27/D$35</f>
        <v>0.94201261156307536</v>
      </c>
      <c r="F27" s="20">
        <v>100956767509</v>
      </c>
      <c r="G27" s="7">
        <f>F27/F$35</f>
        <v>0.54490885129799349</v>
      </c>
      <c r="H27" s="20">
        <f t="shared" ref="H27:H33" si="10">IF(D27=0,"-",+F27/D27)</f>
        <v>209485.16689007488</v>
      </c>
      <c r="J27" s="8"/>
    </row>
    <row r="28" spans="1:14" x14ac:dyDescent="0.2">
      <c r="A28" s="1" t="s">
        <v>6</v>
      </c>
      <c r="B28" s="6">
        <v>1592</v>
      </c>
      <c r="C28" s="7">
        <f t="shared" ref="C28:C33" si="11">B28/B$35</f>
        <v>1.2524092357314243E-2</v>
      </c>
      <c r="D28" s="6">
        <v>5494</v>
      </c>
      <c r="E28" s="7">
        <f t="shared" ref="E28:E33" si="12">D28/D$35</f>
        <v>1.0738984429058981E-2</v>
      </c>
      <c r="F28" s="20">
        <v>3724346578</v>
      </c>
      <c r="G28" s="7">
        <f t="shared" ref="G28:G33" si="13">F28/F$35</f>
        <v>2.0101965085923292E-2</v>
      </c>
      <c r="H28" s="20">
        <f t="shared" si="10"/>
        <v>677893.44339279213</v>
      </c>
      <c r="J28" s="8"/>
    </row>
    <row r="29" spans="1:14" x14ac:dyDescent="0.2">
      <c r="A29" s="1" t="s">
        <v>7</v>
      </c>
      <c r="B29" s="6">
        <v>179</v>
      </c>
      <c r="C29" s="7">
        <f t="shared" si="11"/>
        <v>1.4081737009794281E-3</v>
      </c>
      <c r="D29" s="6">
        <v>643</v>
      </c>
      <c r="E29" s="7">
        <f t="shared" si="12"/>
        <v>1.2568560225491307E-3</v>
      </c>
      <c r="F29" s="20">
        <v>906641704</v>
      </c>
      <c r="G29" s="7">
        <f t="shared" si="13"/>
        <v>4.8935509887581682E-3</v>
      </c>
      <c r="H29" s="20">
        <f t="shared" si="10"/>
        <v>1410018.2021772938</v>
      </c>
      <c r="J29" s="8"/>
    </row>
    <row r="30" spans="1:14" x14ac:dyDescent="0.2">
      <c r="A30" s="1" t="s">
        <v>8</v>
      </c>
      <c r="B30" s="6">
        <v>308</v>
      </c>
      <c r="C30" s="7">
        <f t="shared" si="11"/>
        <v>2.4230027927467255E-3</v>
      </c>
      <c r="D30" s="6">
        <v>1710</v>
      </c>
      <c r="E30" s="7">
        <f t="shared" si="12"/>
        <v>3.342494243482136E-3</v>
      </c>
      <c r="F30" s="20">
        <v>2686868000</v>
      </c>
      <c r="G30" s="7">
        <f t="shared" si="13"/>
        <v>1.4502228940113571E-2</v>
      </c>
      <c r="H30" s="20">
        <f t="shared" si="10"/>
        <v>1571267.8362573099</v>
      </c>
      <c r="J30" s="8"/>
    </row>
    <row r="31" spans="1:14" x14ac:dyDescent="0.2">
      <c r="A31" s="1" t="s">
        <v>9</v>
      </c>
      <c r="B31" s="6">
        <v>2161</v>
      </c>
      <c r="C31" s="7">
        <f t="shared" si="11"/>
        <v>1.7000354010148291E-2</v>
      </c>
      <c r="D31" s="6">
        <v>20438</v>
      </c>
      <c r="E31" s="7">
        <f t="shared" si="12"/>
        <v>3.9949647572098186E-2</v>
      </c>
      <c r="F31" s="20">
        <v>65314393721</v>
      </c>
      <c r="G31" s="7">
        <f t="shared" si="13"/>
        <v>0.3525310103907815</v>
      </c>
      <c r="H31" s="20">
        <f t="shared" si="10"/>
        <v>3195733.1304922202</v>
      </c>
      <c r="J31" s="8"/>
    </row>
    <row r="32" spans="1:14" x14ac:dyDescent="0.2">
      <c r="A32" s="1" t="s">
        <v>10</v>
      </c>
      <c r="B32" s="6">
        <v>541</v>
      </c>
      <c r="C32" s="7">
        <f t="shared" si="11"/>
        <v>4.255988671675255E-3</v>
      </c>
      <c r="D32" s="6">
        <v>1081</v>
      </c>
      <c r="E32" s="7">
        <f t="shared" si="12"/>
        <v>2.1130036708796427E-3</v>
      </c>
      <c r="F32" s="20">
        <v>10927988000</v>
      </c>
      <c r="G32" s="7">
        <f t="shared" si="13"/>
        <v>5.8983241391394672E-2</v>
      </c>
      <c r="H32" s="20">
        <f t="shared" si="10"/>
        <v>10109147.086031452</v>
      </c>
      <c r="J32" s="8"/>
    </row>
    <row r="33" spans="1:14" x14ac:dyDescent="0.2">
      <c r="A33" s="1" t="s">
        <v>11</v>
      </c>
      <c r="B33" s="6">
        <v>100</v>
      </c>
      <c r="C33" s="7">
        <f t="shared" si="11"/>
        <v>7.8668921842426145E-4</v>
      </c>
      <c r="D33" s="6">
        <v>300</v>
      </c>
      <c r="E33" s="7">
        <f t="shared" si="12"/>
        <v>5.864024988565151E-4</v>
      </c>
      <c r="F33" s="20">
        <v>755755737</v>
      </c>
      <c r="G33" s="7">
        <f t="shared" si="13"/>
        <v>4.0791519050352529E-3</v>
      </c>
      <c r="H33" s="20">
        <f t="shared" si="10"/>
        <v>2519185.79</v>
      </c>
      <c r="J33" s="8"/>
    </row>
    <row r="34" spans="1:14" x14ac:dyDescent="0.2">
      <c r="B34" s="6"/>
      <c r="C34" s="8"/>
      <c r="D34" s="6"/>
      <c r="E34" s="8"/>
      <c r="F34" s="20"/>
      <c r="G34" s="14"/>
      <c r="H34" s="20"/>
    </row>
    <row r="35" spans="1:14" x14ac:dyDescent="0.2">
      <c r="A35" s="9" t="s">
        <v>12</v>
      </c>
      <c r="B35" s="10">
        <f t="shared" ref="B35:G35" si="14">SUM(B27:B33)</f>
        <v>127115</v>
      </c>
      <c r="C35" s="11">
        <f t="shared" si="14"/>
        <v>1</v>
      </c>
      <c r="D35" s="10">
        <f t="shared" si="14"/>
        <v>511594</v>
      </c>
      <c r="E35" s="11">
        <f t="shared" si="14"/>
        <v>0.99999999999999989</v>
      </c>
      <c r="F35" s="21">
        <f t="shared" si="14"/>
        <v>185272761249</v>
      </c>
      <c r="G35" s="11">
        <f t="shared" si="14"/>
        <v>1</v>
      </c>
      <c r="H35" s="20"/>
    </row>
    <row r="36" spans="1:14" x14ac:dyDescent="0.2">
      <c r="A36" s="9"/>
      <c r="B36" s="10"/>
      <c r="C36" s="11"/>
      <c r="D36" s="10"/>
      <c r="E36" s="11"/>
      <c r="F36" s="21"/>
      <c r="G36" s="11"/>
      <c r="H36" s="20"/>
    </row>
    <row r="37" spans="1:14" ht="51" x14ac:dyDescent="0.2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x14ac:dyDescent="0.2">
      <c r="A38" s="1" t="s">
        <v>5</v>
      </c>
      <c r="B38" s="6">
        <v>106658</v>
      </c>
      <c r="C38" s="7">
        <f t="shared" ref="C38:C44" si="15">B38/B$46</f>
        <v>0.95983657454486548</v>
      </c>
      <c r="D38" s="6">
        <v>299445</v>
      </c>
      <c r="E38" s="7">
        <f t="shared" ref="E38:E44" si="16">D38/D$46</f>
        <v>0.94646960468549002</v>
      </c>
      <c r="F38" s="20">
        <v>59027490516</v>
      </c>
      <c r="G38" s="7">
        <f t="shared" ref="G38:G44" si="17">F38/F$46</f>
        <v>0.54814759917311939</v>
      </c>
      <c r="H38" s="20">
        <f t="shared" ref="H38:H44" si="18">IF(D38=0,"-",+F38/D38)</f>
        <v>197122.97923157841</v>
      </c>
      <c r="J38" s="8"/>
      <c r="N38" s="1"/>
    </row>
    <row r="39" spans="1:14" x14ac:dyDescent="0.2">
      <c r="A39" s="1" t="s">
        <v>6</v>
      </c>
      <c r="B39" s="6">
        <v>1420</v>
      </c>
      <c r="C39" s="7">
        <f t="shared" si="15"/>
        <v>1.2778862681221371E-2</v>
      </c>
      <c r="D39" s="6">
        <v>3911</v>
      </c>
      <c r="E39" s="7">
        <f t="shared" si="16"/>
        <v>1.2361677850439817E-2</v>
      </c>
      <c r="F39" s="20">
        <v>2401396278</v>
      </c>
      <c r="G39" s="7">
        <f t="shared" si="17"/>
        <v>2.2300111235326242E-2</v>
      </c>
      <c r="H39" s="20">
        <f t="shared" si="18"/>
        <v>614010.81002301199</v>
      </c>
      <c r="J39" s="8"/>
      <c r="N39" s="1"/>
    </row>
    <row r="40" spans="1:14" x14ac:dyDescent="0.2">
      <c r="A40" s="1" t="s">
        <v>7</v>
      </c>
      <c r="B40" s="6">
        <v>165</v>
      </c>
      <c r="C40" s="7">
        <f t="shared" si="15"/>
        <v>1.4848678467616382E-3</v>
      </c>
      <c r="D40" s="6">
        <v>505</v>
      </c>
      <c r="E40" s="7">
        <f t="shared" si="16"/>
        <v>1.5961767615627993E-3</v>
      </c>
      <c r="F40" s="20">
        <v>750732704</v>
      </c>
      <c r="G40" s="7">
        <f t="shared" si="17"/>
        <v>6.9715369181551018E-3</v>
      </c>
      <c r="H40" s="20">
        <f t="shared" si="18"/>
        <v>1486599.4138613862</v>
      </c>
      <c r="J40" s="8"/>
      <c r="N40" s="1"/>
    </row>
    <row r="41" spans="1:14" x14ac:dyDescent="0.2">
      <c r="A41" s="1" t="s">
        <v>8</v>
      </c>
      <c r="B41" s="6">
        <v>287</v>
      </c>
      <c r="C41" s="7">
        <f t="shared" si="15"/>
        <v>2.582770133458122E-3</v>
      </c>
      <c r="D41" s="6">
        <v>1052</v>
      </c>
      <c r="E41" s="7">
        <f t="shared" si="16"/>
        <v>3.3251048577506233E-3</v>
      </c>
      <c r="F41" s="20">
        <v>2136390000</v>
      </c>
      <c r="G41" s="7">
        <f t="shared" si="17"/>
        <v>1.9839180679382496E-2</v>
      </c>
      <c r="H41" s="20">
        <f t="shared" si="18"/>
        <v>2030788.9733840304</v>
      </c>
      <c r="J41" s="8"/>
      <c r="N41" s="1"/>
    </row>
    <row r="42" spans="1:14" x14ac:dyDescent="0.2">
      <c r="A42" s="1" t="s">
        <v>9</v>
      </c>
      <c r="B42" s="6">
        <v>1956</v>
      </c>
      <c r="C42" s="7">
        <f t="shared" si="15"/>
        <v>1.7602433383428876E-2</v>
      </c>
      <c r="D42" s="6">
        <v>10204</v>
      </c>
      <c r="E42" s="7">
        <f t="shared" si="16"/>
        <v>3.2252252821756047E-2</v>
      </c>
      <c r="F42" s="20">
        <v>32129844157</v>
      </c>
      <c r="G42" s="7">
        <f t="shared" si="17"/>
        <v>0.29836770600458012</v>
      </c>
      <c r="H42" s="20">
        <f t="shared" si="18"/>
        <v>3148749.9173853393</v>
      </c>
      <c r="J42" s="8"/>
      <c r="N42" s="1"/>
    </row>
    <row r="43" spans="1:14" x14ac:dyDescent="0.2">
      <c r="A43" s="1" t="s">
        <v>10</v>
      </c>
      <c r="B43" s="6">
        <v>541</v>
      </c>
      <c r="C43" s="7">
        <f t="shared" si="15"/>
        <v>4.8685666975639167E-3</v>
      </c>
      <c r="D43" s="6">
        <v>1020</v>
      </c>
      <c r="E43" s="7">
        <f t="shared" si="16"/>
        <v>3.2239609837506045E-3</v>
      </c>
      <c r="F43" s="20">
        <v>10531898000</v>
      </c>
      <c r="G43" s="7">
        <f t="shared" si="17"/>
        <v>9.7802473948495894E-2</v>
      </c>
      <c r="H43" s="20">
        <f t="shared" si="18"/>
        <v>10325390.196078431</v>
      </c>
      <c r="J43" s="8"/>
      <c r="N43" s="1"/>
    </row>
    <row r="44" spans="1:14" x14ac:dyDescent="0.2">
      <c r="A44" s="1" t="s">
        <v>11</v>
      </c>
      <c r="B44" s="6">
        <v>94</v>
      </c>
      <c r="C44" s="7">
        <f t="shared" si="15"/>
        <v>8.4592471270056964E-4</v>
      </c>
      <c r="D44" s="6">
        <v>244</v>
      </c>
      <c r="E44" s="7">
        <f t="shared" si="16"/>
        <v>7.7122203925014459E-4</v>
      </c>
      <c r="F44" s="20">
        <v>707642945</v>
      </c>
      <c r="G44" s="7">
        <f t="shared" si="17"/>
        <v>6.5713920409407123E-3</v>
      </c>
      <c r="H44" s="20">
        <f t="shared" si="18"/>
        <v>2900176.0040983604</v>
      </c>
      <c r="J44" s="8"/>
      <c r="N44" s="1"/>
    </row>
    <row r="46" spans="1:14" x14ac:dyDescent="0.2">
      <c r="A46" s="9" t="s">
        <v>12</v>
      </c>
      <c r="B46" s="10">
        <f t="shared" ref="B46:G46" si="19">SUM(B38:B44)</f>
        <v>111121</v>
      </c>
      <c r="C46" s="11">
        <f t="shared" si="19"/>
        <v>1</v>
      </c>
      <c r="D46" s="10">
        <f t="shared" si="19"/>
        <v>316381</v>
      </c>
      <c r="E46" s="11">
        <f t="shared" si="19"/>
        <v>1</v>
      </c>
      <c r="F46" s="10">
        <f t="shared" si="19"/>
        <v>107685394600</v>
      </c>
      <c r="G46" s="11">
        <f t="shared" si="19"/>
        <v>1</v>
      </c>
      <c r="H46" s="6"/>
    </row>
    <row r="47" spans="1:14" x14ac:dyDescent="0.2">
      <c r="I47" s="8"/>
    </row>
    <row r="48" spans="1:14" ht="63.75" x14ac:dyDescent="0.2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x14ac:dyDescent="0.2">
      <c r="A49" s="1" t="s">
        <v>5</v>
      </c>
      <c r="B49" s="6">
        <v>97926</v>
      </c>
      <c r="C49" s="7">
        <f t="shared" ref="C49:C55" si="20">B49/B$57</f>
        <v>0.967017557719274</v>
      </c>
      <c r="D49" s="6">
        <v>182483</v>
      </c>
      <c r="E49" s="7">
        <f t="shared" ref="E49:E55" si="21">D49/D$57</f>
        <v>0.93478917899934943</v>
      </c>
      <c r="F49" s="20">
        <v>41929276993</v>
      </c>
      <c r="G49" s="7">
        <f t="shared" ref="G49:G55" si="22">F49/F$57</f>
        <v>0.54041371429301388</v>
      </c>
      <c r="H49" s="20">
        <f t="shared" ref="H49:H55" si="23">IF(D49=0,"-",+F49/D49)</f>
        <v>229770.86628891458</v>
      </c>
      <c r="J49" s="8"/>
      <c r="N49" s="1"/>
    </row>
    <row r="50" spans="1:14" x14ac:dyDescent="0.2">
      <c r="A50" s="1" t="s">
        <v>6</v>
      </c>
      <c r="B50" s="6">
        <v>943</v>
      </c>
      <c r="C50" s="7">
        <f t="shared" si="20"/>
        <v>9.3121087038097686E-3</v>
      </c>
      <c r="D50" s="6">
        <v>1583</v>
      </c>
      <c r="E50" s="7">
        <f t="shared" si="21"/>
        <v>8.1090910953676241E-3</v>
      </c>
      <c r="F50" s="20">
        <v>1322950300</v>
      </c>
      <c r="G50" s="7">
        <f t="shared" si="22"/>
        <v>1.7051104543668014E-2</v>
      </c>
      <c r="H50" s="20">
        <f t="shared" si="23"/>
        <v>835723.49968414404</v>
      </c>
      <c r="J50" s="8"/>
      <c r="N50" s="1"/>
    </row>
    <row r="51" spans="1:14" x14ac:dyDescent="0.2">
      <c r="A51" s="1" t="s">
        <v>7</v>
      </c>
      <c r="B51" s="6">
        <v>71</v>
      </c>
      <c r="C51" s="7">
        <f t="shared" si="20"/>
        <v>7.0112377303339717E-4</v>
      </c>
      <c r="D51" s="6">
        <v>138</v>
      </c>
      <c r="E51" s="7">
        <f t="shared" si="21"/>
        <v>7.069201333927556E-4</v>
      </c>
      <c r="F51" s="20">
        <v>155909000</v>
      </c>
      <c r="G51" s="7">
        <f t="shared" si="22"/>
        <v>2.0094637404736494E-3</v>
      </c>
      <c r="H51" s="20">
        <f t="shared" si="23"/>
        <v>1129775.3623188406</v>
      </c>
      <c r="J51" s="8"/>
      <c r="N51" s="1"/>
    </row>
    <row r="52" spans="1:14" x14ac:dyDescent="0.2">
      <c r="A52" s="1" t="s">
        <v>8</v>
      </c>
      <c r="B52" s="6">
        <v>265</v>
      </c>
      <c r="C52" s="7">
        <f t="shared" si="20"/>
        <v>2.616870420476764E-3</v>
      </c>
      <c r="D52" s="6">
        <v>658</v>
      </c>
      <c r="E52" s="7">
        <f t="shared" si="21"/>
        <v>3.3706771577712551E-3</v>
      </c>
      <c r="F52" s="20">
        <v>550478000</v>
      </c>
      <c r="G52" s="7">
        <f t="shared" si="22"/>
        <v>7.0949437231234468E-3</v>
      </c>
      <c r="H52" s="20">
        <f t="shared" si="23"/>
        <v>836592.70516717329</v>
      </c>
      <c r="J52" s="8"/>
      <c r="N52" s="1"/>
    </row>
    <row r="53" spans="1:14" x14ac:dyDescent="0.2">
      <c r="A53" s="1" t="s">
        <v>9</v>
      </c>
      <c r="B53" s="6">
        <v>1961</v>
      </c>
      <c r="C53" s="7">
        <f t="shared" si="20"/>
        <v>1.9364841111528055E-2</v>
      </c>
      <c r="D53" s="6">
        <v>10234</v>
      </c>
      <c r="E53" s="7">
        <f t="shared" si="21"/>
        <v>5.2424787283633777E-2</v>
      </c>
      <c r="F53" s="20">
        <v>33184549564</v>
      </c>
      <c r="G53" s="7">
        <f t="shared" si="22"/>
        <v>0.42770557884925592</v>
      </c>
      <c r="H53" s="20">
        <f t="shared" si="23"/>
        <v>3242578.6167676374</v>
      </c>
      <c r="J53" s="8"/>
      <c r="N53" s="1"/>
    </row>
    <row r="54" spans="1:14" x14ac:dyDescent="0.2">
      <c r="A54" s="1" t="s">
        <v>10</v>
      </c>
      <c r="B54" s="6">
        <v>49</v>
      </c>
      <c r="C54" s="7">
        <f t="shared" si="20"/>
        <v>4.8387415322023188E-4</v>
      </c>
      <c r="D54" s="6">
        <v>61</v>
      </c>
      <c r="E54" s="7">
        <f t="shared" si="21"/>
        <v>3.1247918939824703E-4</v>
      </c>
      <c r="F54" s="20">
        <v>396090000</v>
      </c>
      <c r="G54" s="7">
        <f t="shared" si="22"/>
        <v>5.1050836896151452E-3</v>
      </c>
      <c r="H54" s="20">
        <f t="shared" si="23"/>
        <v>6493278.6885245899</v>
      </c>
      <c r="J54" s="8"/>
      <c r="N54" s="1"/>
    </row>
    <row r="55" spans="1:14" x14ac:dyDescent="0.2">
      <c r="A55" s="1" t="s">
        <v>11</v>
      </c>
      <c r="B55" s="6">
        <v>51</v>
      </c>
      <c r="C55" s="7">
        <f t="shared" si="20"/>
        <v>5.036241186577924E-4</v>
      </c>
      <c r="D55" s="6">
        <v>56</v>
      </c>
      <c r="E55" s="7">
        <f t="shared" si="21"/>
        <v>2.868661410869153E-4</v>
      </c>
      <c r="F55" s="20">
        <v>48112792</v>
      </c>
      <c r="G55" s="7">
        <f t="shared" si="22"/>
        <v>6.2011116084992313E-4</v>
      </c>
      <c r="H55" s="20">
        <f t="shared" si="23"/>
        <v>859157</v>
      </c>
      <c r="J55" s="8"/>
      <c r="N55" s="1"/>
    </row>
    <row r="56" spans="1:14" x14ac:dyDescent="0.2">
      <c r="B56" s="6"/>
      <c r="C56" s="7"/>
      <c r="D56" s="6"/>
      <c r="E56" s="7"/>
      <c r="F56" s="20"/>
      <c r="G56" s="7"/>
      <c r="H56" s="20"/>
      <c r="I56" s="16"/>
    </row>
    <row r="57" spans="1:14" x14ac:dyDescent="0.2">
      <c r="A57" s="9" t="s">
        <v>12</v>
      </c>
      <c r="B57" s="10">
        <f t="shared" ref="B57:G57" si="24">SUM(B49:B55)</f>
        <v>101266</v>
      </c>
      <c r="C57" s="11">
        <f t="shared" si="24"/>
        <v>1</v>
      </c>
      <c r="D57" s="10">
        <f t="shared" si="24"/>
        <v>195213</v>
      </c>
      <c r="E57" s="11">
        <f t="shared" si="24"/>
        <v>1</v>
      </c>
      <c r="F57" s="10">
        <f t="shared" si="24"/>
        <v>77587366649</v>
      </c>
      <c r="G57" s="11">
        <f t="shared" si="24"/>
        <v>1</v>
      </c>
      <c r="H57" s="20"/>
    </row>
    <row r="58" spans="1:14" x14ac:dyDescent="0.2">
      <c r="F58" s="1"/>
      <c r="H58" s="1"/>
    </row>
    <row r="59" spans="1:14" x14ac:dyDescent="0.2">
      <c r="A59" s="26"/>
      <c r="B59" s="6"/>
      <c r="C59" s="7"/>
      <c r="F59" s="24"/>
    </row>
    <row r="60" spans="1:14" x14ac:dyDescent="0.2">
      <c r="A60" s="26"/>
      <c r="B60" s="6"/>
      <c r="C60" s="7"/>
    </row>
    <row r="61" spans="1:14" x14ac:dyDescent="0.2">
      <c r="A61" s="26"/>
      <c r="B61" s="6"/>
      <c r="C61" s="7"/>
    </row>
    <row r="62" spans="1:14" x14ac:dyDescent="0.2">
      <c r="A62" s="26"/>
      <c r="B62" s="6"/>
    </row>
    <row r="63" spans="1:14" x14ac:dyDescent="0.2">
      <c r="A63" s="26"/>
      <c r="B63" s="6"/>
      <c r="C63" s="7"/>
    </row>
    <row r="64" spans="1:14" x14ac:dyDescent="0.2">
      <c r="A64" s="26"/>
      <c r="B64" s="6"/>
      <c r="C64" s="7"/>
    </row>
    <row r="65" spans="1:3" x14ac:dyDescent="0.2">
      <c r="A65" s="26"/>
      <c r="B65" s="6"/>
      <c r="C65" s="7"/>
    </row>
  </sheetData>
  <mergeCells count="2">
    <mergeCell ref="A1:H1"/>
    <mergeCell ref="A2:H2"/>
  </mergeCells>
  <phoneticPr fontId="0" type="noConversion"/>
  <hyperlinks>
    <hyperlink ref="A5" location="Definitions!A1" display="Bond" xr:uid="{00000000-0004-0000-0400-000000000000}"/>
    <hyperlink ref="A6:A11" location="Definitions!A1" display="Long Note" xr:uid="{00000000-0004-0000-0400-000001000000}"/>
  </hyperlinks>
  <printOptions horizontalCentered="1"/>
  <pageMargins left="0.75" right="0.75" top="1" bottom="1" header="0.5" footer="0.5"/>
  <pageSetup scale="94" orientation="portrait" r:id="rId1"/>
  <headerFooter alignWithMargins="0">
    <oddFooter>&amp;CPage &amp;P of &amp;N&amp;R&amp;D
&amp;F</oddFooter>
  </headerFooter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7:K16"/>
  <sheetViews>
    <sheetView workbookViewId="0"/>
  </sheetViews>
  <sheetFormatPr defaultColWidth="10.6640625" defaultRowHeight="12.75" x14ac:dyDescent="0.2"/>
  <cols>
    <col min="1" max="1" width="10.6640625" style="30" customWidth="1"/>
    <col min="2" max="2" width="14.83203125" style="30" bestFit="1" customWidth="1"/>
    <col min="3" max="16384" width="10.6640625" style="30"/>
  </cols>
  <sheetData>
    <row r="7" spans="2:11" ht="15.75" x14ac:dyDescent="0.25">
      <c r="C7" s="31" t="s">
        <v>33</v>
      </c>
    </row>
    <row r="8" spans="2:11" ht="13.5" thickBot="1" x14ac:dyDescent="0.25"/>
    <row r="9" spans="2:11" x14ac:dyDescent="0.2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x14ac:dyDescent="0.2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x14ac:dyDescent="0.2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x14ac:dyDescent="0.2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x14ac:dyDescent="0.2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x14ac:dyDescent="0.2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x14ac:dyDescent="0.2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 x14ac:dyDescent="0.25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New Issue Chart</vt:lpstr>
      <vt:lpstr>Average Size Chart</vt:lpstr>
      <vt:lpstr>Trades by Sec Type Chart</vt:lpstr>
      <vt:lpstr>New Issue Data</vt:lpstr>
      <vt:lpstr>Trades by Sec Type Data</vt:lpstr>
      <vt:lpstr>Definitions</vt:lpstr>
      <vt:lpstr>'Trades by Sec Type Data'!Print_Area</vt:lpstr>
    </vt:vector>
  </TitlesOfParts>
  <Company>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Wagoner</dc:creator>
  <cp:lastModifiedBy>Frank Davis</cp:lastModifiedBy>
  <cp:lastPrinted>2001-02-08T21:22:29Z</cp:lastPrinted>
  <dcterms:created xsi:type="dcterms:W3CDTF">2000-09-06T18:30:25Z</dcterms:created>
  <dcterms:modified xsi:type="dcterms:W3CDTF">2018-04-02T18:01:28Z</dcterms:modified>
</cp:coreProperties>
</file>