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<sst xmlns="http://schemas.openxmlformats.org/spreadsheetml/2006/main" count="117" uniqueCount="50">
  <si>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</si>
  <si>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</si>
  <si>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</si>
  <si>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</si>
  <si>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</si>
  <si>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</si>
  <si>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</si>
  <si>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</si>
  <si>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</si>
  <si>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</si>
  <si>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</si>
  <si>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</si>
  <si>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</si>
  <si>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</si>
  <si>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</si>
  <si>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</si>
  <si>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</si>
  <si>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</si>
  <si>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</si>
  <si>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</si>
  <si>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</si>
  <si>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</si>
  <si>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</si>
  <si>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</si>
  <si>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</si>
  <si>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</si>
  <si>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</si>
  <si>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</si>
  <si>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</si>
  <si>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</si>
  <si>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</si>
  <si>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</si>
  <si>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</si>
  <si>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</si>
  <si>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</si>
  <si>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</si>
  <si>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</si>
  <si>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</si>
  <si>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</si>
  <si>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</si>
  <si>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</si>
  <si>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</si>
  <si>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</si>
  <si>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</si>
  <si>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</si>
  <si>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</si>
  <si>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</si>
  <si>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</si>
  <si>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</si>
  <si>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January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</si>
</sst>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51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.75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8.75"/>
      <color indexed="8"/>
      <name val="Times New Roman"/>
      <family val="1"/>
    </font>
    <font>
      <sz val="5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sz val="15.5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59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59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9" fontId="2" fillId="0" borderId="0" xfId="59" applyFont="1" applyAlignment="1">
      <alignment horizontal="center"/>
    </xf>
    <xf numFmtId="9" fontId="2" fillId="0" borderId="0" xfId="59" applyNumberFormat="1" applyFont="1" applyAlignment="1">
      <alignment horizontal="center"/>
    </xf>
    <xf numFmtId="5" fontId="2" fillId="0" borderId="10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37" fontId="2" fillId="0" borderId="10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164" fontId="2" fillId="0" borderId="0" xfId="59" applyNumberFormat="1" applyFont="1" applyAlignment="1">
      <alignment horizontal="center"/>
    </xf>
    <xf numFmtId="0" fontId="3" fillId="0" borderId="0" xfId="56">
      <alignment/>
      <protection/>
    </xf>
    <xf numFmtId="0" fontId="4" fillId="0" borderId="0" xfId="56" applyFont="1">
      <alignment/>
      <protection/>
    </xf>
    <xf numFmtId="0" fontId="3" fillId="0" borderId="11" xfId="56" applyBorder="1">
      <alignment/>
      <protection/>
    </xf>
    <xf numFmtId="0" fontId="3" fillId="0" borderId="12" xfId="56" applyBorder="1">
      <alignment/>
      <protection/>
    </xf>
    <xf numFmtId="0" fontId="3" fillId="0" borderId="13" xfId="56" applyBorder="1">
      <alignment/>
      <protection/>
    </xf>
    <xf numFmtId="0" fontId="3" fillId="0" borderId="14" xfId="56" applyBorder="1">
      <alignment/>
      <protection/>
    </xf>
    <xf numFmtId="0" fontId="3" fillId="0" borderId="15" xfId="56" applyBorder="1">
      <alignment/>
      <protection/>
    </xf>
    <xf numFmtId="0" fontId="3" fillId="0" borderId="16" xfId="56" applyBorder="1">
      <alignment/>
      <protection/>
    </xf>
    <xf numFmtId="0" fontId="3" fillId="0" borderId="17" xfId="56" applyBorder="1">
      <alignment/>
      <protection/>
    </xf>
    <xf numFmtId="0" fontId="3" fillId="0" borderId="18" xfId="56" applyBorder="1">
      <alignment/>
      <protection/>
    </xf>
    <xf numFmtId="0" fontId="3" fillId="0" borderId="19" xfId="56" applyBorder="1">
      <alignment/>
      <protection/>
    </xf>
    <xf numFmtId="0" fontId="3" fillId="0" borderId="10" xfId="56" applyBorder="1">
      <alignment/>
      <protection/>
    </xf>
    <xf numFmtId="0" fontId="3" fillId="0" borderId="20" xfId="56" applyBorder="1">
      <alignment/>
      <protection/>
    </xf>
    <xf numFmtId="0" fontId="3" fillId="0" borderId="21" xfId="56" applyBorder="1">
      <alignment/>
      <protection/>
    </xf>
    <xf numFmtId="0" fontId="3" fillId="0" borderId="22" xfId="56" applyBorder="1">
      <alignment/>
      <protection/>
    </xf>
    <xf numFmtId="0" fontId="3" fillId="0" borderId="23" xfId="56" applyBorder="1">
      <alignment/>
      <protection/>
    </xf>
    <xf numFmtId="0" fontId="3" fillId="0" borderId="24" xfId="56" applyBorder="1">
      <alignment/>
      <protection/>
    </xf>
    <xf numFmtId="0" fontId="3" fillId="0" borderId="25" xfId="56" applyBorder="1">
      <alignment/>
      <protection/>
    </xf>
    <xf numFmtId="0" fontId="3" fillId="0" borderId="26" xfId="56" applyBorder="1">
      <alignment/>
      <protection/>
    </xf>
    <xf numFmtId="0" fontId="3" fillId="0" borderId="27" xfId="56" applyBorder="1">
      <alignment/>
      <protection/>
    </xf>
    <xf numFmtId="0" fontId="3" fillId="0" borderId="28" xfId="56" applyBorder="1">
      <alignment/>
      <protection/>
    </xf>
    <xf numFmtId="0" fontId="5" fillId="0" borderId="0" xfId="52" applyAlignment="1" applyProtection="1">
      <alignment/>
      <protection/>
    </xf>
    <xf numFmtId="0" fontId="3" fillId="0" borderId="29" xfId="56" applyFont="1" applyBorder="1">
      <alignment/>
      <protection/>
    </xf>
    <xf numFmtId="0" fontId="3" fillId="0" borderId="15" xfId="56" applyFont="1" applyBorder="1">
      <alignment/>
      <protection/>
    </xf>
    <xf numFmtId="44" fontId="0" fillId="0" borderId="0" xfId="44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Definition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 w="3175"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3825"/>
          <c:y val="0.297"/>
          <c:w val="0.23375"/>
          <c:h val="0.4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611617</c:v>
                </c:pt>
                <c:pt idx="1">
                  <c:v>85715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125"/>
          <c:y val="-0.02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62"/>
          <c:y val="0.176"/>
          <c:w val="0.4225"/>
          <c:h val="0.607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697332</c:v>
                </c:pt>
                <c:pt idx="1">
                  <c:v>4166</c:v>
                </c:pt>
                <c:pt idx="2">
                  <c:v>507</c:v>
                </c:pt>
                <c:pt idx="3">
                  <c:v>1324</c:v>
                </c:pt>
                <c:pt idx="4">
                  <c:v>9613</c:v>
                </c:pt>
                <c:pt idx="5">
                  <c:v>627</c:v>
                </c:pt>
                <c:pt idx="6">
                  <c:v>207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2"/>
          <c:y val="-0.0195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54"/>
          <c:y val="0.172"/>
          <c:w val="0.438"/>
          <c:h val="0.61325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144671073971</c:v>
                </c:pt>
                <c:pt idx="1">
                  <c:v>3085329072</c:v>
                </c:pt>
                <c:pt idx="2">
                  <c:v>938984197</c:v>
                </c:pt>
                <c:pt idx="3">
                  <c:v>1787024945</c:v>
                </c:pt>
                <c:pt idx="4">
                  <c:v>38184023000</c:v>
                </c:pt>
                <c:pt idx="5">
                  <c:v>10480199000</c:v>
                </c:pt>
                <c:pt idx="6">
                  <c:v>227145490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7075"/>
          <c:y val="-0.0035"/>
        </c:manualLayout>
      </c:layout>
      <c:spPr>
        <a:noFill/>
        <a:ln w="3175"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38"/>
          <c:y val="0.29275"/>
          <c:w val="0.23925"/>
          <c:h val="0.41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103629098643</c:v>
                </c:pt>
                <c:pt idx="1">
                  <c:v>41041975328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>
        <c:manualLayout>
          <c:xMode val="factor"/>
          <c:yMode val="factor"/>
          <c:x val="-0.01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2325"/>
          <c:w val="0.9612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207463.69587370148</c:v>
                </c:pt>
                <c:pt idx="1">
                  <c:v>184977.0725342867</c:v>
                </c:pt>
                <c:pt idx="2">
                  <c:v>221640.29910870857</c:v>
                </c:pt>
                <c:pt idx="3">
                  <c:v>226123.85988563905</c:v>
                </c:pt>
                <c:pt idx="4">
                  <c:v>213934.8968485018</c:v>
                </c:pt>
              </c:numCache>
            </c:numRef>
          </c:val>
        </c:ser>
        <c:axId val="41878226"/>
        <c:axId val="7546027"/>
      </c:barChart>
      <c:catAx>
        <c:axId val="41878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7546027"/>
        <c:crosses val="autoZero"/>
        <c:auto val="1"/>
        <c:lblOffset val="100"/>
        <c:tickLblSkip val="1"/>
        <c:noMultiLvlLbl val="0"/>
      </c:catAx>
      <c:valAx>
        <c:axId val="7546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1878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15"/>
          <c:y val="0.1195"/>
          <c:w val="0.9897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16714830.940988835</c:v>
                </c:pt>
                <c:pt idx="1">
                  <c:v>2090555.5555555555</c:v>
                </c:pt>
                <c:pt idx="2">
                  <c:v>16927805.825242717</c:v>
                </c:pt>
                <c:pt idx="3">
                  <c:v>16827121.904761903</c:v>
                </c:pt>
                <c:pt idx="4">
                  <c:v>17496182.795698926</c:v>
                </c:pt>
              </c:numCache>
            </c:numRef>
          </c:val>
        </c:ser>
        <c:axId val="30989488"/>
        <c:axId val="210161"/>
      </c:barChart>
      <c:catAx>
        <c:axId val="30989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5"/>
              <c:y val="-0.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10161"/>
        <c:crosses val="autoZero"/>
        <c:auto val="1"/>
        <c:lblOffset val="100"/>
        <c:tickLblSkip val="1"/>
        <c:noMultiLvlLbl val="0"/>
      </c:catAx>
      <c:valAx>
        <c:axId val="210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09894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13675"/>
          <c:w val="0.973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740597.47287566</c:v>
                </c:pt>
                <c:pt idx="1">
                  <c:v>584101.6189376443</c:v>
                </c:pt>
                <c:pt idx="2">
                  <c:v>781665.7787878788</c:v>
                </c:pt>
                <c:pt idx="3">
                  <c:v>896316.6340269278</c:v>
                </c:pt>
                <c:pt idx="4">
                  <c:v>450677.2673733804</c:v>
                </c:pt>
              </c:numCache>
            </c:numRef>
          </c:val>
        </c:ser>
        <c:axId val="2732094"/>
        <c:axId val="35517223"/>
      </c:barChart>
      <c:catAx>
        <c:axId val="2732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7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5517223"/>
        <c:crosses val="autoZero"/>
        <c:auto val="1"/>
        <c:lblOffset val="100"/>
        <c:tickLblSkip val="1"/>
        <c:noMultiLvlLbl val="0"/>
      </c:catAx>
      <c:valAx>
        <c:axId val="35517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7320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3625"/>
          <c:w val="0.97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1852039.8362919132</c:v>
                </c:pt>
                <c:pt idx="1">
                  <c:v>554230.7692307692</c:v>
                </c:pt>
                <c:pt idx="2">
                  <c:v>2088005.121212121</c:v>
                </c:pt>
                <c:pt idx="3">
                  <c:v>2244110.75328084</c:v>
                </c:pt>
                <c:pt idx="4">
                  <c:v>848916.6666666666</c:v>
                </c:pt>
              </c:numCache>
            </c:numRef>
          </c:val>
        </c:ser>
        <c:axId val="59070716"/>
        <c:axId val="29721805"/>
      </c:barChart>
      <c:catAx>
        <c:axId val="59070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9721805"/>
        <c:crosses val="autoZero"/>
        <c:auto val="1"/>
        <c:lblOffset val="100"/>
        <c:tickLblSkip val="1"/>
        <c:noMultiLvlLbl val="0"/>
      </c:catAx>
      <c:valAx>
        <c:axId val="29721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90707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>
        <c:manualLayout>
          <c:xMode val="factor"/>
          <c:yMode val="factor"/>
          <c:x val="-0.02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3625"/>
          <c:w val="0.97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1349716.7258308157</c:v>
                </c:pt>
                <c:pt idx="1">
                  <c:v>578163.5168195718</c:v>
                </c:pt>
                <c:pt idx="2">
                  <c:v>1602773.7963891674</c:v>
                </c:pt>
                <c:pt idx="3">
                  <c:v>1879974.0335877864</c:v>
                </c:pt>
                <c:pt idx="4">
                  <c:v>1071878.605263158</c:v>
                </c:pt>
              </c:numCache>
            </c:numRef>
          </c:val>
        </c:ser>
        <c:axId val="50839146"/>
        <c:axId val="56929123"/>
      </c:barChart>
      <c:catAx>
        <c:axId val="50839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1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6929123"/>
        <c:crosses val="autoZero"/>
        <c:auto val="1"/>
        <c:lblOffset val="100"/>
        <c:tickLblSkip val="1"/>
        <c:noMultiLvlLbl val="0"/>
      </c:catAx>
      <c:valAx>
        <c:axId val="56929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08391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>
        <c:manualLayout>
          <c:xMode val="factor"/>
          <c:yMode val="factor"/>
          <c:x val="-0.02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5"/>
          <c:y val="0.136"/>
          <c:w val="0.977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3972123.478622698</c:v>
                </c:pt>
                <c:pt idx="1">
                  <c:v>1571652.982681206</c:v>
                </c:pt>
                <c:pt idx="2">
                  <c:v>4436778.7434815</c:v>
                </c:pt>
                <c:pt idx="3">
                  <c:v>4478920.358266763</c:v>
                </c:pt>
                <c:pt idx="4">
                  <c:v>4392402.752995157</c:v>
                </c:pt>
              </c:numCache>
            </c:numRef>
          </c:val>
        </c:ser>
        <c:axId val="1881096"/>
        <c:axId val="24454249"/>
      </c:barChart>
      <c:catAx>
        <c:axId val="1881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4454249"/>
        <c:crosses val="autoZero"/>
        <c:auto val="1"/>
        <c:lblOffset val="100"/>
        <c:tickLblSkip val="1"/>
        <c:noMultiLvlLbl val="0"/>
      </c:catAx>
      <c:valAx>
        <c:axId val="24454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5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8810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475"/>
          <c:y val="-0.02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6075"/>
          <c:y val="0.1765"/>
          <c:w val="0.422"/>
          <c:h val="0.60625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110640</c:v>
                </c:pt>
                <c:pt idx="1">
                  <c:v>1479</c:v>
                </c:pt>
                <c:pt idx="2">
                  <c:v>250</c:v>
                </c:pt>
                <c:pt idx="3">
                  <c:v>188</c:v>
                </c:pt>
                <c:pt idx="4">
                  <c:v>1766</c:v>
                </c:pt>
                <c:pt idx="5">
                  <c:v>415</c:v>
                </c:pt>
                <c:pt idx="6">
                  <c:v>60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0.45975</cdr:x>
      <cdr:y>0.2915</cdr:y>
    </cdr:from>
    <cdr:to>
      <cdr:x>0.45975</cdr:x>
      <cdr:y>0.2915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162300" y="809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0.42375</cdr:x>
      <cdr:y>0.0105</cdr:y>
    </cdr:from>
    <cdr:to>
      <cdr:x>0.54875</cdr:x>
      <cdr:y>0.13175</cdr:y>
    </cdr:to>
    <cdr:sp textlink="'New Issue Data'!$B$9">
      <cdr:nvSpPr>
        <cdr:cNvPr id="2" name="TextBox 2"/>
        <cdr:cNvSpPr txBox="1">
          <a:spLocks noChangeArrowheads="1"/>
        </cdr:cNvSpPr>
      </cdr:nvSpPr>
      <cdr:spPr>
        <a:xfrm>
          <a:off x="2914650" y="28575"/>
          <a:ext cx="857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2b3a9ba0-7e6f-46e4-b98e-03d9c43a3888}" type="TxLink"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697,332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0.45975</cdr:x>
      <cdr:y>0.112</cdr:y>
    </cdr:from>
    <cdr:to>
      <cdr:x>0.45975</cdr:x>
      <cdr:y>0.112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162300" y="314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0.42675</cdr:x>
      <cdr:y>0.01425</cdr:y>
    </cdr:from>
    <cdr:to>
      <cdr:x>0.705</cdr:x>
      <cdr:y>0.21</cdr:y>
    </cdr:to>
    <cdr:sp textlink="'New Issue Data'!$G$9">
      <cdr:nvSpPr>
        <cdr:cNvPr id="2" name="TextBox 2"/>
        <cdr:cNvSpPr txBox="1">
          <a:spLocks noChangeArrowheads="1"/>
        </cdr:cNvSpPr>
      </cdr:nvSpPr>
      <cdr:spPr>
        <a:xfrm>
          <a:off x="2933700" y="38100"/>
          <a:ext cx="19145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028b5d5e-7468-4233-8d9b-6516aef35785}" type="TxLink"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$144.67 </a:t>
          </a:fld>
        </a:p>
      </cdr:txBody>
    </cdr:sp>
  </cdr:relSizeAnchor>
  <cdr:relSizeAnchor xmlns:cdr="http://schemas.openxmlformats.org/drawingml/2006/chartDrawing">
    <cdr:from>
      <cdr:x>0.5695</cdr:x>
      <cdr:y>0.0195</cdr:y>
    </cdr:from>
    <cdr:to>
      <cdr:x>0.694</cdr:x>
      <cdr:y>0.14</cdr:y>
    </cdr:to>
    <cdr:sp>
      <cdr:nvSpPr>
        <cdr:cNvPr id="3" name="TextBox 3"/>
        <cdr:cNvSpPr txBox="1">
          <a:spLocks noChangeArrowheads="1"/>
        </cdr:cNvSpPr>
      </cdr:nvSpPr>
      <cdr:spPr>
        <a:xfrm>
          <a:off x="3924300" y="47625"/>
          <a:ext cx="857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Billion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</cdr:x>
      <cdr:y>0.06025</cdr:y>
    </cdr:from>
    <cdr:to>
      <cdr:x>0.451</cdr:x>
      <cdr:y>0.06025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714625" y="171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0.41025</cdr:x>
      <cdr:y>-0.01775</cdr:y>
    </cdr:from>
    <cdr:to>
      <cdr:x>0.62825</cdr:x>
      <cdr:y>0.09975</cdr:y>
    </cdr:to>
    <cdr:sp textlink="'Trades by Sec Type Data'!$B$13">
      <cdr:nvSpPr>
        <cdr:cNvPr id="2" name="TextBox 2"/>
        <cdr:cNvSpPr txBox="1">
          <a:spLocks noChangeArrowheads="1"/>
        </cdr:cNvSpPr>
      </cdr:nvSpPr>
      <cdr:spPr>
        <a:xfrm>
          <a:off x="2476500" y="-47624"/>
          <a:ext cx="13144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2f0052c0-24f2-4d2b-892c-70dba222a922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114,798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</cdr:x>
      <cdr:y>0.06</cdr:y>
    </cdr:from>
    <cdr:to>
      <cdr:x>0.451</cdr:x>
      <cdr:y>0.06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714625" y="171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0.4345</cdr:x>
      <cdr:y>-0.0045</cdr:y>
    </cdr:from>
    <cdr:to>
      <cdr:x>0.6525</cdr:x>
      <cdr:y>0.1055</cdr:y>
    </cdr:to>
    <cdr:sp textlink="'Trades by Sec Type Data'!$D$13">
      <cdr:nvSpPr>
        <cdr:cNvPr id="2" name="TextBox 2"/>
        <cdr:cNvSpPr txBox="1">
          <a:spLocks noChangeArrowheads="1"/>
        </cdr:cNvSpPr>
      </cdr:nvSpPr>
      <cdr:spPr>
        <a:xfrm>
          <a:off x="2619375" y="-9524"/>
          <a:ext cx="1314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6a25e76f-6ba9-465e-9117-e9dd5a76c656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713,776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0.01275</cdr:y>
    </cdr:from>
    <cdr:to>
      <cdr:x>0.425</cdr:x>
      <cdr:y>0.01275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62225" y="38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0.40875</cdr:x>
      <cdr:y>-0.01725</cdr:y>
    </cdr:from>
    <cdr:to>
      <cdr:x>0.7215</cdr:x>
      <cdr:y>0.07475</cdr:y>
    </cdr:to>
    <cdr:sp textlink="'Trades by Sec Type Data'!$F$13">
      <cdr:nvSpPr>
        <cdr:cNvPr id="2" name="TextBox 2"/>
        <cdr:cNvSpPr txBox="1">
          <a:spLocks noChangeArrowheads="1"/>
        </cdr:cNvSpPr>
      </cdr:nvSpPr>
      <cdr:spPr>
        <a:xfrm>
          <a:off x="2466975" y="-47624"/>
          <a:ext cx="1885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8de492da-cf27-4fc2-8fa1-8458db493096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$199,373,779,675 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PageLayoutView="0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sheetProtection/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zoomScalePageLayoutView="0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sheetProtection/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sheetProtection/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611617</v>
      </c>
      <c r="C6" s="7">
        <f>B6/B$9</f>
        <v>0.8770815049359559</v>
      </c>
      <c r="D6" s="14">
        <v>103629098643</v>
      </c>
      <c r="E6" s="7">
        <f>D6/D$9</f>
        <v>0.7163083524476561</v>
      </c>
    </row>
    <row r="7" spans="1:5" ht="12.75">
      <c r="A7" s="1" t="s">
        <v>30</v>
      </c>
      <c r="B7" s="6">
        <v>85715</v>
      </c>
      <c r="C7" s="7">
        <f>B7/B$9</f>
        <v>0.1229184950640441</v>
      </c>
      <c r="D7" s="14">
        <v>41041975328</v>
      </c>
      <c r="E7" s="7">
        <f>D7/D$9</f>
        <v>0.2836916475523439</v>
      </c>
    </row>
    <row r="9" spans="1:7" ht="12.75">
      <c r="A9" s="9" t="s">
        <v>12</v>
      </c>
      <c r="B9" s="10">
        <f>SUM(B6:B7)</f>
        <v>697332</v>
      </c>
      <c r="C9" s="29">
        <f>SUM(C6:C7)</f>
        <v>1</v>
      </c>
      <c r="D9" s="15">
        <f>SUM(D6:D7)</f>
        <v>144671073971</v>
      </c>
      <c r="E9" s="29">
        <f>SUM(E6:E7)</f>
        <v>1</v>
      </c>
      <c r="G9" s="54">
        <f>+D9/1000000000</f>
        <v>144.671073971</v>
      </c>
    </row>
  </sheetData>
  <sheetProtection/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110640</v>
      </c>
      <c r="C5" s="7">
        <f>B5/B$13</f>
        <v>0.9637798567919301</v>
      </c>
      <c r="D5" s="6">
        <v>697332</v>
      </c>
      <c r="E5" s="7">
        <f>D5/D$13</f>
        <v>0.976961960054695</v>
      </c>
      <c r="F5" s="14">
        <v>144671073971</v>
      </c>
      <c r="G5" s="7">
        <f>F5/F$13</f>
        <v>0.7256273829328456</v>
      </c>
      <c r="H5" s="14">
        <f>IF(D5=0,"-",+F5/D5)</f>
        <v>207463.69587370148</v>
      </c>
      <c r="I5" s="25"/>
    </row>
    <row r="6" spans="1:8" ht="12.75">
      <c r="A6" s="51" t="s">
        <v>6</v>
      </c>
      <c r="B6" s="6">
        <v>1479</v>
      </c>
      <c r="C6" s="7">
        <f aca="true" t="shared" si="0" ref="C6:C11">B6/B$13</f>
        <v>0.012883499712538545</v>
      </c>
      <c r="D6" s="6">
        <v>4166</v>
      </c>
      <c r="E6" s="7">
        <f aca="true" t="shared" si="1" ref="E6:E11">D6/D$13</f>
        <v>0.005836564972764565</v>
      </c>
      <c r="F6" s="14">
        <v>3085329072</v>
      </c>
      <c r="G6" s="7">
        <f aca="true" t="shared" si="2" ref="G6:G11">F6/F$13</f>
        <v>0.015475099469094719</v>
      </c>
      <c r="H6" s="14">
        <f aca="true" t="shared" si="3" ref="H6:H11">IF(D6=0,"-",+F6/D6)</f>
        <v>740597.47287566</v>
      </c>
    </row>
    <row r="7" spans="1:8" ht="12.75">
      <c r="A7" s="51" t="s">
        <v>7</v>
      </c>
      <c r="B7" s="6">
        <v>250</v>
      </c>
      <c r="C7" s="7">
        <f t="shared" si="0"/>
        <v>0.0021777382881234867</v>
      </c>
      <c r="D7" s="6">
        <v>507</v>
      </c>
      <c r="E7" s="7">
        <f t="shared" si="1"/>
        <v>0.00071030687498599</v>
      </c>
      <c r="F7" s="14">
        <v>938984197</v>
      </c>
      <c r="G7" s="7">
        <f t="shared" si="2"/>
        <v>0.004709667432350643</v>
      </c>
      <c r="H7" s="14">
        <f t="shared" si="3"/>
        <v>1852039.8362919132</v>
      </c>
    </row>
    <row r="8" spans="1:8" ht="12.75">
      <c r="A8" s="51" t="s">
        <v>8</v>
      </c>
      <c r="B8" s="6">
        <v>188</v>
      </c>
      <c r="C8" s="7">
        <f t="shared" si="0"/>
        <v>0.0016376591926688618</v>
      </c>
      <c r="D8" s="6">
        <v>1324</v>
      </c>
      <c r="E8" s="7">
        <f t="shared" si="1"/>
        <v>0.0018549236735334335</v>
      </c>
      <c r="F8" s="14">
        <v>1787024945</v>
      </c>
      <c r="G8" s="7">
        <f t="shared" si="2"/>
        <v>0.008963189381838658</v>
      </c>
      <c r="H8" s="14">
        <f t="shared" si="3"/>
        <v>1349716.7258308157</v>
      </c>
    </row>
    <row r="9" spans="1:8" ht="12.75">
      <c r="A9" s="51" t="s">
        <v>9</v>
      </c>
      <c r="B9" s="6">
        <v>1766</v>
      </c>
      <c r="C9" s="7">
        <f t="shared" si="0"/>
        <v>0.015383543267304308</v>
      </c>
      <c r="D9" s="6">
        <v>9613</v>
      </c>
      <c r="E9" s="7">
        <f t="shared" si="1"/>
        <v>0.013467810629665329</v>
      </c>
      <c r="F9" s="14">
        <v>38184023000</v>
      </c>
      <c r="G9" s="7">
        <f t="shared" si="2"/>
        <v>0.1915197829034687</v>
      </c>
      <c r="H9" s="14">
        <f t="shared" si="3"/>
        <v>3972123.478622698</v>
      </c>
    </row>
    <row r="10" spans="1:8" ht="12.75">
      <c r="A10" s="51" t="s">
        <v>10</v>
      </c>
      <c r="B10" s="6">
        <v>415</v>
      </c>
      <c r="C10" s="7">
        <f t="shared" si="0"/>
        <v>0.0036150455582849876</v>
      </c>
      <c r="D10" s="6">
        <v>627</v>
      </c>
      <c r="E10" s="7">
        <f t="shared" si="1"/>
        <v>0.0008784268453968752</v>
      </c>
      <c r="F10" s="14">
        <v>10480199000</v>
      </c>
      <c r="G10" s="7">
        <f t="shared" si="2"/>
        <v>0.05256558318292312</v>
      </c>
      <c r="H10" s="14">
        <f t="shared" si="3"/>
        <v>16714830.940988835</v>
      </c>
    </row>
    <row r="11" spans="1:8" ht="12.75">
      <c r="A11" s="51" t="s">
        <v>11</v>
      </c>
      <c r="B11" s="6">
        <v>60</v>
      </c>
      <c r="C11" s="7">
        <f t="shared" si="0"/>
        <v>0.0005226571891496368</v>
      </c>
      <c r="D11" s="6">
        <v>207</v>
      </c>
      <c r="E11" s="7">
        <f t="shared" si="1"/>
        <v>0.000290006948958777</v>
      </c>
      <c r="F11" s="14">
        <v>227145490</v>
      </c>
      <c r="G11" s="7">
        <f t="shared" si="2"/>
        <v>0.0011392946974786292</v>
      </c>
      <c r="H11" s="14">
        <f t="shared" si="3"/>
        <v>1097321.2077294686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114798</v>
      </c>
      <c r="C13" s="11">
        <f t="shared" si="4"/>
        <v>1</v>
      </c>
      <c r="D13" s="10">
        <f t="shared" si="4"/>
        <v>713776</v>
      </c>
      <c r="E13" s="12">
        <f t="shared" si="4"/>
        <v>0.9999999999999999</v>
      </c>
      <c r="F13" s="15">
        <f t="shared" si="4"/>
        <v>199373779675</v>
      </c>
      <c r="G13" s="12">
        <f t="shared" si="4"/>
        <v>1.0000000000000002</v>
      </c>
      <c r="H13" s="15">
        <f>F13/D13</f>
        <v>279322.61616389453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76106</v>
      </c>
      <c r="C16" s="7">
        <f aca="true" t="shared" si="5" ref="C16:C22">B16/B$24</f>
        <v>0.9857268676821055</v>
      </c>
      <c r="D16" s="6">
        <v>269638</v>
      </c>
      <c r="E16" s="7">
        <f aca="true" t="shared" si="6" ref="E16:E22">D16/D$24</f>
        <v>0.9893955850408032</v>
      </c>
      <c r="F16" s="20">
        <v>49876847884</v>
      </c>
      <c r="G16" s="7">
        <f aca="true" t="shared" si="7" ref="G16:G22">F16/F$24</f>
        <v>0.9395353826122612</v>
      </c>
      <c r="H16" s="20">
        <f aca="true" t="shared" si="8" ref="H16:H22">IF(D16=0,"-",+F16/D16)</f>
        <v>184977.0725342867</v>
      </c>
      <c r="J16" s="8"/>
      <c r="M16" s="1"/>
      <c r="N16" s="1"/>
    </row>
    <row r="17" spans="1:14" ht="12.75">
      <c r="A17" s="1" t="s">
        <v>6</v>
      </c>
      <c r="B17" s="6">
        <v>553</v>
      </c>
      <c r="C17" s="7">
        <f t="shared" si="5"/>
        <v>0.007162470210340897</v>
      </c>
      <c r="D17" s="6">
        <v>866</v>
      </c>
      <c r="E17" s="7">
        <f t="shared" si="6"/>
        <v>0.0031776551400223094</v>
      </c>
      <c r="F17" s="20">
        <v>505832002</v>
      </c>
      <c r="G17" s="7">
        <f t="shared" si="7"/>
        <v>0.00952841014816918</v>
      </c>
      <c r="H17" s="20">
        <f t="shared" si="8"/>
        <v>584101.6189376443</v>
      </c>
      <c r="J17" s="8"/>
      <c r="M17" s="1"/>
      <c r="N17" s="1"/>
    </row>
    <row r="18" spans="1:14" ht="12.75">
      <c r="A18" s="1" t="s">
        <v>7</v>
      </c>
      <c r="B18" s="6">
        <v>62</v>
      </c>
      <c r="C18" s="7">
        <f t="shared" si="5"/>
        <v>0.0008030255932027769</v>
      </c>
      <c r="D18" s="6">
        <v>78</v>
      </c>
      <c r="E18" s="7">
        <f t="shared" si="6"/>
        <v>0.0002862091234662126</v>
      </c>
      <c r="F18" s="20">
        <v>43230000</v>
      </c>
      <c r="G18" s="7">
        <f t="shared" si="7"/>
        <v>0.0008143280161727562</v>
      </c>
      <c r="H18" s="20">
        <f t="shared" si="8"/>
        <v>554230.7692307692</v>
      </c>
      <c r="J18" s="8"/>
      <c r="M18" s="1"/>
      <c r="N18" s="1"/>
    </row>
    <row r="19" spans="1:14" ht="12.75">
      <c r="A19" s="1" t="s">
        <v>8</v>
      </c>
      <c r="B19" s="6">
        <v>98</v>
      </c>
      <c r="C19" s="7">
        <f t="shared" si="5"/>
        <v>0.0012692985182882603</v>
      </c>
      <c r="D19" s="6">
        <v>327</v>
      </c>
      <c r="E19" s="7">
        <f t="shared" si="6"/>
        <v>0.0011998767099160453</v>
      </c>
      <c r="F19" s="20">
        <v>189059470</v>
      </c>
      <c r="G19" s="7">
        <f t="shared" si="7"/>
        <v>0.0035613329434136644</v>
      </c>
      <c r="H19" s="20">
        <f t="shared" si="8"/>
        <v>578163.5168195718</v>
      </c>
      <c r="J19" s="8"/>
      <c r="M19" s="1"/>
      <c r="N19" s="1"/>
    </row>
    <row r="20" spans="1:14" ht="12.75">
      <c r="A20" s="1" t="s">
        <v>9</v>
      </c>
      <c r="B20" s="6">
        <v>364</v>
      </c>
      <c r="C20" s="7">
        <f t="shared" si="5"/>
        <v>0.00471453735364211</v>
      </c>
      <c r="D20" s="6">
        <v>1559</v>
      </c>
      <c r="E20" s="7">
        <f t="shared" si="6"/>
        <v>0.0057205131215875065</v>
      </c>
      <c r="F20" s="20">
        <v>2450207000</v>
      </c>
      <c r="G20" s="7">
        <f t="shared" si="7"/>
        <v>0.04615480466163776</v>
      </c>
      <c r="H20" s="20">
        <f t="shared" si="8"/>
        <v>1571652.982681206</v>
      </c>
      <c r="J20" s="8"/>
      <c r="M20" s="1"/>
      <c r="N20" s="1"/>
    </row>
    <row r="21" spans="1:14" ht="12.75">
      <c r="A21" s="1" t="s">
        <v>10</v>
      </c>
      <c r="B21" s="6">
        <v>6</v>
      </c>
      <c r="C21" s="7">
        <f t="shared" si="5"/>
        <v>7.771215418091389E-05</v>
      </c>
      <c r="D21" s="6">
        <v>9</v>
      </c>
      <c r="E21" s="7">
        <f t="shared" si="6"/>
        <v>3.302412963071685E-05</v>
      </c>
      <c r="F21" s="20">
        <v>18815000</v>
      </c>
      <c r="G21" s="7">
        <f t="shared" si="7"/>
        <v>0.0003544201162223088</v>
      </c>
      <c r="H21" s="20">
        <f t="shared" si="8"/>
        <v>2090555.5555555555</v>
      </c>
      <c r="J21" s="8"/>
      <c r="M21" s="1"/>
      <c r="N21" s="1"/>
    </row>
    <row r="22" spans="1:14" ht="12.75">
      <c r="A22" s="1" t="s">
        <v>11</v>
      </c>
      <c r="B22" s="6">
        <v>19</v>
      </c>
      <c r="C22" s="7">
        <f t="shared" si="5"/>
        <v>0.00024608848823956064</v>
      </c>
      <c r="D22" s="6">
        <v>51</v>
      </c>
      <c r="E22" s="7">
        <f t="shared" si="6"/>
        <v>0.0001871367345740621</v>
      </c>
      <c r="F22" s="20">
        <v>2724490</v>
      </c>
      <c r="G22" s="7">
        <f t="shared" si="7"/>
        <v>5.1321502123120805E-05</v>
      </c>
      <c r="H22" s="20">
        <f t="shared" si="8"/>
        <v>53421.37254901961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77208</v>
      </c>
      <c r="C24" s="11">
        <f t="shared" si="9"/>
        <v>1</v>
      </c>
      <c r="D24" s="10">
        <f t="shared" si="9"/>
        <v>272528</v>
      </c>
      <c r="E24" s="11">
        <f t="shared" si="9"/>
        <v>1</v>
      </c>
      <c r="F24" s="21">
        <f t="shared" si="9"/>
        <v>53086715846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109924</v>
      </c>
      <c r="C27" s="7">
        <f>B27/B$35</f>
        <v>0.9638482380071374</v>
      </c>
      <c r="D27" s="6">
        <v>427694</v>
      </c>
      <c r="E27" s="7">
        <f>D27/D$35</f>
        <v>0.9692825803176445</v>
      </c>
      <c r="F27" s="20">
        <v>94794226087</v>
      </c>
      <c r="G27" s="7">
        <f>F27/F$35</f>
        <v>0.6480014268234151</v>
      </c>
      <c r="H27" s="20">
        <f aca="true" t="shared" si="10" ref="H27:H33">IF(D27=0,"-",+F27/D27)</f>
        <v>221640.29910870857</v>
      </c>
      <c r="J27" s="8"/>
    </row>
    <row r="28" spans="1:10" ht="12.75">
      <c r="A28" s="1" t="s">
        <v>6</v>
      </c>
      <c r="B28" s="6">
        <v>1456</v>
      </c>
      <c r="C28" s="7">
        <f aca="true" t="shared" si="11" ref="C28:C33">B28/B$35</f>
        <v>0.012766666374389507</v>
      </c>
      <c r="D28" s="6">
        <v>3300</v>
      </c>
      <c r="E28" s="7">
        <f aca="true" t="shared" si="12" ref="E28:E33">D28/D$35</f>
        <v>0.007478787439263181</v>
      </c>
      <c r="F28" s="20">
        <v>2579497070</v>
      </c>
      <c r="G28" s="7">
        <f aca="true" t="shared" si="13" ref="G28:G33">F28/F$35</f>
        <v>0.017633118079499244</v>
      </c>
      <c r="H28" s="20">
        <f t="shared" si="10"/>
        <v>781665.7787878788</v>
      </c>
      <c r="J28" s="8"/>
    </row>
    <row r="29" spans="1:10" ht="12.75">
      <c r="A29" s="1" t="s">
        <v>7</v>
      </c>
      <c r="B29" s="6">
        <v>243</v>
      </c>
      <c r="C29" s="7">
        <f t="shared" si="11"/>
        <v>0.0021307005006707762</v>
      </c>
      <c r="D29" s="6">
        <v>429</v>
      </c>
      <c r="E29" s="7">
        <f t="shared" si="12"/>
        <v>0.0009722423671042135</v>
      </c>
      <c r="F29" s="20">
        <v>895754197</v>
      </c>
      <c r="G29" s="7">
        <f t="shared" si="13"/>
        <v>0.0061232632165416755</v>
      </c>
      <c r="H29" s="20">
        <f t="shared" si="10"/>
        <v>2088005.121212121</v>
      </c>
      <c r="J29" s="8"/>
    </row>
    <row r="30" spans="1:10" ht="12.75">
      <c r="A30" s="1" t="s">
        <v>8</v>
      </c>
      <c r="B30" s="6">
        <v>188</v>
      </c>
      <c r="C30" s="7">
        <f t="shared" si="11"/>
        <v>0.0016484431857041394</v>
      </c>
      <c r="D30" s="6">
        <v>997</v>
      </c>
      <c r="E30" s="7">
        <f t="shared" si="12"/>
        <v>0.0022595003263470885</v>
      </c>
      <c r="F30" s="20">
        <v>1597965475</v>
      </c>
      <c r="G30" s="7">
        <f t="shared" si="13"/>
        <v>0.010923491340751202</v>
      </c>
      <c r="H30" s="20">
        <f t="shared" si="10"/>
        <v>1602773.7963891674</v>
      </c>
      <c r="J30" s="8"/>
    </row>
    <row r="31" spans="1:10" ht="12.75">
      <c r="A31" s="1" t="s">
        <v>9</v>
      </c>
      <c r="B31" s="6">
        <v>1761</v>
      </c>
      <c r="C31" s="7">
        <f t="shared" si="11"/>
        <v>0.015441002393749945</v>
      </c>
      <c r="D31" s="6">
        <v>8054</v>
      </c>
      <c r="E31" s="7">
        <f t="shared" si="12"/>
        <v>0.018252773950250198</v>
      </c>
      <c r="F31" s="20">
        <v>35733816000</v>
      </c>
      <c r="G31" s="7">
        <f t="shared" si="13"/>
        <v>0.24427187930827904</v>
      </c>
      <c r="H31" s="20">
        <f t="shared" si="10"/>
        <v>4436778.7434815</v>
      </c>
      <c r="J31" s="8"/>
    </row>
    <row r="32" spans="1:10" ht="12.75">
      <c r="A32" s="1" t="s">
        <v>10</v>
      </c>
      <c r="B32" s="6">
        <v>415</v>
      </c>
      <c r="C32" s="7">
        <f t="shared" si="11"/>
        <v>0.0036388506492937124</v>
      </c>
      <c r="D32" s="6">
        <v>618</v>
      </c>
      <c r="E32" s="7">
        <f t="shared" si="12"/>
        <v>0.001400572920443832</v>
      </c>
      <c r="F32" s="20">
        <v>10461384000</v>
      </c>
      <c r="G32" s="7">
        <f t="shared" si="13"/>
        <v>0.07151270745462956</v>
      </c>
      <c r="H32" s="20">
        <f t="shared" si="10"/>
        <v>16927805.825242717</v>
      </c>
      <c r="J32" s="8"/>
    </row>
    <row r="33" spans="1:10" ht="12.75">
      <c r="A33" s="1" t="s">
        <v>11</v>
      </c>
      <c r="B33" s="6">
        <v>60</v>
      </c>
      <c r="C33" s="7">
        <f t="shared" si="11"/>
        <v>0.0005260988890545126</v>
      </c>
      <c r="D33" s="6">
        <v>156</v>
      </c>
      <c r="E33" s="7">
        <f t="shared" si="12"/>
        <v>0.0003535426789469867</v>
      </c>
      <c r="F33" s="20">
        <v>224421000</v>
      </c>
      <c r="G33" s="7">
        <f t="shared" si="13"/>
        <v>0.0015341137768841505</v>
      </c>
      <c r="H33" s="20">
        <f t="shared" si="10"/>
        <v>1438596.1538461538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114047</v>
      </c>
      <c r="C35" s="11">
        <f t="shared" si="14"/>
        <v>0.9999999999999999</v>
      </c>
      <c r="D35" s="10">
        <f t="shared" si="14"/>
        <v>441248</v>
      </c>
      <c r="E35" s="11">
        <f t="shared" si="14"/>
        <v>1</v>
      </c>
      <c r="F35" s="21">
        <f t="shared" si="14"/>
        <v>146287063829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98055</v>
      </c>
      <c r="C38" s="7">
        <f aca="true" t="shared" si="15" ref="C38:C44">B38/B$46</f>
        <v>0.9630040659189566</v>
      </c>
      <c r="D38" s="6">
        <v>270372</v>
      </c>
      <c r="E38" s="7">
        <f aca="true" t="shared" si="16" ref="E38:E44">D38/D$46</f>
        <v>0.9704143710855482</v>
      </c>
      <c r="F38" s="20">
        <v>61137560245</v>
      </c>
      <c r="G38" s="7">
        <f aca="true" t="shared" si="17" ref="G38:G44">F38/F$46</f>
        <v>0.6579026728938606</v>
      </c>
      <c r="H38" s="20">
        <f aca="true" t="shared" si="18" ref="H38:H44">IF(D38=0,"-",+F38/D38)</f>
        <v>226123.85988563905</v>
      </c>
      <c r="J38" s="8"/>
      <c r="N38" s="1"/>
    </row>
    <row r="39" spans="1:14" ht="12.75">
      <c r="A39" s="1" t="s">
        <v>6</v>
      </c>
      <c r="B39" s="6">
        <v>1390</v>
      </c>
      <c r="C39" s="7">
        <f t="shared" si="15"/>
        <v>0.013651273791518532</v>
      </c>
      <c r="D39" s="6">
        <v>2451</v>
      </c>
      <c r="E39" s="7">
        <f t="shared" si="16"/>
        <v>0.008797085584049675</v>
      </c>
      <c r="F39" s="20">
        <v>2196872070</v>
      </c>
      <c r="G39" s="7">
        <f t="shared" si="17"/>
        <v>0.023640590188207116</v>
      </c>
      <c r="H39" s="20">
        <f t="shared" si="18"/>
        <v>896316.6340269278</v>
      </c>
      <c r="J39" s="8"/>
      <c r="N39" s="1"/>
    </row>
    <row r="40" spans="1:14" ht="12.75">
      <c r="A40" s="1" t="s">
        <v>7</v>
      </c>
      <c r="B40" s="6">
        <v>241</v>
      </c>
      <c r="C40" s="7">
        <f t="shared" si="15"/>
        <v>0.0023668755278819903</v>
      </c>
      <c r="D40" s="6">
        <v>381</v>
      </c>
      <c r="E40" s="7">
        <f t="shared" si="16"/>
        <v>0.0013674784200419935</v>
      </c>
      <c r="F40" s="20">
        <v>855006197</v>
      </c>
      <c r="G40" s="7">
        <f t="shared" si="17"/>
        <v>0.009200741084415754</v>
      </c>
      <c r="H40" s="20">
        <f t="shared" si="18"/>
        <v>2244110.75328084</v>
      </c>
      <c r="J40" s="8"/>
      <c r="N40" s="1"/>
    </row>
    <row r="41" spans="1:14" ht="12.75">
      <c r="A41" s="1" t="s">
        <v>8</v>
      </c>
      <c r="B41" s="6">
        <v>175</v>
      </c>
      <c r="C41" s="7">
        <f t="shared" si="15"/>
        <v>0.0017186855492919016</v>
      </c>
      <c r="D41" s="6">
        <v>655</v>
      </c>
      <c r="E41" s="7">
        <f t="shared" si="16"/>
        <v>0.0023509143441666817</v>
      </c>
      <c r="F41" s="20">
        <v>1231382992</v>
      </c>
      <c r="G41" s="7">
        <f t="shared" si="17"/>
        <v>0.013250940314699491</v>
      </c>
      <c r="H41" s="20">
        <f t="shared" si="18"/>
        <v>1879974.0335877864</v>
      </c>
      <c r="J41" s="8"/>
      <c r="N41" s="1"/>
    </row>
    <row r="42" spans="1:14" ht="12.75">
      <c r="A42" s="1" t="s">
        <v>9</v>
      </c>
      <c r="B42" s="6">
        <v>1495</v>
      </c>
      <c r="C42" s="7">
        <f t="shared" si="15"/>
        <v>0.014682485121093674</v>
      </c>
      <c r="D42" s="6">
        <v>4131</v>
      </c>
      <c r="E42" s="7">
        <f t="shared" si="16"/>
        <v>0.01482691168817185</v>
      </c>
      <c r="F42" s="20">
        <v>18502420000</v>
      </c>
      <c r="G42" s="7">
        <f t="shared" si="17"/>
        <v>0.19910496140546186</v>
      </c>
      <c r="H42" s="20">
        <f t="shared" si="18"/>
        <v>4478920.358266763</v>
      </c>
      <c r="J42" s="8"/>
      <c r="N42" s="1"/>
    </row>
    <row r="43" spans="1:14" ht="12.75">
      <c r="A43" s="1" t="s">
        <v>10</v>
      </c>
      <c r="B43" s="6">
        <v>414</v>
      </c>
      <c r="C43" s="7">
        <f t="shared" si="15"/>
        <v>0.0040659189566105555</v>
      </c>
      <c r="D43" s="6">
        <v>525</v>
      </c>
      <c r="E43" s="7">
        <f t="shared" si="16"/>
        <v>0.00188432065753818</v>
      </c>
      <c r="F43" s="20">
        <v>8834239000</v>
      </c>
      <c r="G43" s="7">
        <f t="shared" si="17"/>
        <v>0.09506544631143526</v>
      </c>
      <c r="H43" s="20">
        <f t="shared" si="18"/>
        <v>16827121.904761903</v>
      </c>
      <c r="J43" s="8"/>
      <c r="N43" s="1"/>
    </row>
    <row r="44" spans="1:14" ht="12.75">
      <c r="A44" s="1" t="s">
        <v>11</v>
      </c>
      <c r="B44" s="6">
        <v>52</v>
      </c>
      <c r="C44" s="7">
        <f t="shared" si="15"/>
        <v>0.0005106951346467365</v>
      </c>
      <c r="D44" s="6">
        <v>100</v>
      </c>
      <c r="E44" s="7">
        <f t="shared" si="16"/>
        <v>0.0003589182204834628</v>
      </c>
      <c r="F44" s="20">
        <v>170490097</v>
      </c>
      <c r="G44" s="7">
        <f t="shared" si="17"/>
        <v>0.0018346478019198812</v>
      </c>
      <c r="H44" s="20">
        <f t="shared" si="18"/>
        <v>1704900.97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101822</v>
      </c>
      <c r="C46" s="11">
        <f t="shared" si="19"/>
        <v>1</v>
      </c>
      <c r="D46" s="10">
        <f t="shared" si="19"/>
        <v>278615</v>
      </c>
      <c r="E46" s="11">
        <f t="shared" si="19"/>
        <v>1</v>
      </c>
      <c r="F46" s="10">
        <f t="shared" si="19"/>
        <v>92927970601</v>
      </c>
      <c r="G46" s="11">
        <f t="shared" si="19"/>
        <v>0.9999999999999999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86648</v>
      </c>
      <c r="C49" s="7">
        <f aca="true" t="shared" si="20" ref="C49:C55">B49/B$57</f>
        <v>0.9734199114745995</v>
      </c>
      <c r="D49" s="6">
        <v>157322</v>
      </c>
      <c r="E49" s="7">
        <f aca="true" t="shared" si="21" ref="E49:E55">D49/D$57</f>
        <v>0.9673436510425314</v>
      </c>
      <c r="F49" s="20">
        <v>33656665842</v>
      </c>
      <c r="G49" s="7">
        <f aca="true" t="shared" si="22" ref="G49:G55">F49/F$57</f>
        <v>0.6307578297514768</v>
      </c>
      <c r="H49" s="20">
        <f aca="true" t="shared" si="23" ref="H49:H55">IF(D49=0,"-",+F49/D49)</f>
        <v>213934.8968485018</v>
      </c>
      <c r="J49" s="8"/>
      <c r="N49" s="1"/>
    </row>
    <row r="50" spans="1:14" ht="12.75">
      <c r="A50" s="1" t="s">
        <v>6</v>
      </c>
      <c r="B50" s="6">
        <v>606</v>
      </c>
      <c r="C50" s="7">
        <f t="shared" si="20"/>
        <v>0.006807917855618217</v>
      </c>
      <c r="D50" s="6">
        <v>849</v>
      </c>
      <c r="E50" s="7">
        <f t="shared" si="21"/>
        <v>0.005220342734869307</v>
      </c>
      <c r="F50" s="20">
        <v>382625000</v>
      </c>
      <c r="G50" s="7">
        <f t="shared" si="22"/>
        <v>0.007170755289357482</v>
      </c>
      <c r="H50" s="20">
        <f t="shared" si="23"/>
        <v>450677.2673733804</v>
      </c>
      <c r="J50" s="8"/>
      <c r="N50" s="1"/>
    </row>
    <row r="51" spans="1:14" ht="12.75">
      <c r="A51" s="1" t="s">
        <v>7</v>
      </c>
      <c r="B51" s="6">
        <v>34</v>
      </c>
      <c r="C51" s="7">
        <f t="shared" si="20"/>
        <v>0.0003819623879389759</v>
      </c>
      <c r="D51" s="6">
        <v>48</v>
      </c>
      <c r="E51" s="7">
        <f t="shared" si="21"/>
        <v>0.00029514305214808803</v>
      </c>
      <c r="F51" s="20">
        <v>40748000</v>
      </c>
      <c r="G51" s="7">
        <f t="shared" si="22"/>
        <v>0.0007636561555850733</v>
      </c>
      <c r="H51" s="20">
        <f t="shared" si="23"/>
        <v>848916.6666666666</v>
      </c>
      <c r="J51" s="8"/>
      <c r="N51" s="1"/>
    </row>
    <row r="52" spans="1:14" ht="12.75">
      <c r="A52" s="1" t="s">
        <v>8</v>
      </c>
      <c r="B52" s="6">
        <v>155</v>
      </c>
      <c r="C52" s="7">
        <f t="shared" si="20"/>
        <v>0.0017412991214865077</v>
      </c>
      <c r="D52" s="6">
        <v>342</v>
      </c>
      <c r="E52" s="7">
        <f t="shared" si="21"/>
        <v>0.002102894246555127</v>
      </c>
      <c r="F52" s="20">
        <v>366582483</v>
      </c>
      <c r="G52" s="7">
        <f t="shared" si="22"/>
        <v>0.006870103309919762</v>
      </c>
      <c r="H52" s="20">
        <f t="shared" si="23"/>
        <v>1071878.605263158</v>
      </c>
      <c r="J52" s="8"/>
      <c r="N52" s="1"/>
    </row>
    <row r="53" spans="1:14" ht="12.75">
      <c r="A53" s="1" t="s">
        <v>9</v>
      </c>
      <c r="B53" s="6">
        <v>1458</v>
      </c>
      <c r="C53" s="7">
        <f t="shared" si="20"/>
        <v>0.01637944592985373</v>
      </c>
      <c r="D53" s="6">
        <v>3923</v>
      </c>
      <c r="E53" s="7">
        <f t="shared" si="21"/>
        <v>0.024121795699519777</v>
      </c>
      <c r="F53" s="20">
        <v>17231396000</v>
      </c>
      <c r="G53" s="7">
        <f t="shared" si="22"/>
        <v>0.3229326991441055</v>
      </c>
      <c r="H53" s="20">
        <f t="shared" si="23"/>
        <v>4392402.752995157</v>
      </c>
      <c r="J53" s="8"/>
      <c r="N53" s="1"/>
    </row>
    <row r="54" spans="1:14" ht="12.75">
      <c r="A54" s="1" t="s">
        <v>10</v>
      </c>
      <c r="B54" s="6">
        <v>77</v>
      </c>
      <c r="C54" s="7">
        <f t="shared" si="20"/>
        <v>0.0008650324668029748</v>
      </c>
      <c r="D54" s="6">
        <v>93</v>
      </c>
      <c r="E54" s="7">
        <f t="shared" si="21"/>
        <v>0.0005718396635369206</v>
      </c>
      <c r="F54" s="20">
        <v>1627145000</v>
      </c>
      <c r="G54" s="7">
        <f t="shared" si="22"/>
        <v>0.030494240092261562</v>
      </c>
      <c r="H54" s="20">
        <f t="shared" si="23"/>
        <v>17496182.795698926</v>
      </c>
      <c r="J54" s="8"/>
      <c r="N54" s="1"/>
    </row>
    <row r="55" spans="1:14" ht="12.75">
      <c r="A55" s="1" t="s">
        <v>11</v>
      </c>
      <c r="B55" s="6">
        <v>36</v>
      </c>
      <c r="C55" s="7">
        <f t="shared" si="20"/>
        <v>0.0004044307637000921</v>
      </c>
      <c r="D55" s="6">
        <v>56</v>
      </c>
      <c r="E55" s="7">
        <f t="shared" si="21"/>
        <v>0.00034433356083943603</v>
      </c>
      <c r="F55" s="20">
        <v>53930903</v>
      </c>
      <c r="G55" s="7">
        <f t="shared" si="22"/>
        <v>0.0010107162572938917</v>
      </c>
      <c r="H55" s="20">
        <f t="shared" si="23"/>
        <v>963051.8392857143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89014</v>
      </c>
      <c r="C57" s="11">
        <f t="shared" si="24"/>
        <v>1</v>
      </c>
      <c r="D57" s="10">
        <f t="shared" si="24"/>
        <v>162633</v>
      </c>
      <c r="E57" s="11">
        <f t="shared" si="24"/>
        <v>0.9999999999999999</v>
      </c>
      <c r="F57" s="10">
        <f t="shared" si="24"/>
        <v>53359093228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sheetProtection/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zoomScalePageLayoutView="0" workbookViewId="0" topLeftCell="A1">
      <selection activeCell="B34" sqref="B34"/>
    </sheetView>
  </sheetViews>
  <sheetFormatPr defaultColWidth="10.660156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Hkeo</cp:lastModifiedBy>
  <cp:lastPrinted>2001-02-08T21:22:29Z</cp:lastPrinted>
  <dcterms:created xsi:type="dcterms:W3CDTF">2000-09-06T18:30:25Z</dcterms:created>
  <dcterms:modified xsi:type="dcterms:W3CDTF">2015-03-03T20:09:40Z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