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drawings/drawing6.xml" ContentType="application/vnd.openxmlformats-officedocument.drawingml.chartshapes+xml"/>
  <Override PartName="/xl/charts/chart10.xml" ContentType="application/vnd.openxmlformats-officedocument.drawingml.chart+xml"/>
  <Override PartName="/xl/drawings/drawing7.xml" ContentType="application/vnd.openxmlformats-officedocument.drawingml.chartshapes+xml"/>
  <Override PartName="/xl/charts/chart11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/>
  <mc:AlternateContent xmlns:mc="http://schemas.openxmlformats.org/markup-compatibility/2006">
    <mc:Choice Requires="x15">
      <x15ac:absPath xmlns:x15ac="http://schemas.microsoft.com/office/spreadsheetml/2010/11/ac" url="C:\Users\bfelser\Documents\Solr Logs\Monthly Trade Summary June 2019\"/>
    </mc:Choice>
  </mc:AlternateContent>
  <xr:revisionPtr revIDLastSave="0" documentId="8_{342B479C-D165-4C24-8855-6FA28AAD9094}" xr6:coauthVersionLast="43" xr6:coauthVersionMax="43" xr10:uidLastSave="{00000000-0000-0000-0000-000000000000}"/>
  <bookViews>
    <workbookView xWindow="6480" yWindow="6645" windowWidth="21600" windowHeight="11505" xr2:uid="{00000000-000D-0000-FFFF-FFFF00000000}"/>
  </bookViews>
  <sheets>
    <sheet name="New Issue Chart" sheetId="1" r:id="rId1"/>
    <sheet name="Average Size Chart" sheetId="2" r:id="rId2"/>
    <sheet name="Trades by Sec Type Chart" sheetId="43868" r:id="rId3"/>
    <sheet name="New Issue Data" sheetId="43869" r:id="rId4"/>
    <sheet name="Trades by Sec Type Data" sheetId="16" r:id="rId5"/>
    <sheet name="Definitions" sheetId="43870" r:id="rId6"/>
  </sheets>
  <definedNames>
    <definedName name="_xlnm.Print_Area" localSheetId="4">'Trades by Sec Type Data'!$A$1:$H$57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43869" l="1"/>
  <c r="B9" i="43869"/>
  <c r="C7" i="43869" s="1"/>
  <c r="D9" i="43869"/>
  <c r="E7" i="43869" s="1"/>
  <c r="H5" i="16"/>
  <c r="H6" i="16"/>
  <c r="H7" i="16"/>
  <c r="H8" i="16"/>
  <c r="H9" i="16"/>
  <c r="H10" i="16"/>
  <c r="H11" i="16"/>
  <c r="B13" i="16"/>
  <c r="C5" i="16" s="1"/>
  <c r="D13" i="16"/>
  <c r="E7" i="16" s="1"/>
  <c r="F13" i="16"/>
  <c r="G5" i="16" s="1"/>
  <c r="H16" i="16"/>
  <c r="H17" i="16"/>
  <c r="G18" i="16"/>
  <c r="H18" i="16"/>
  <c r="H19" i="16"/>
  <c r="H20" i="16"/>
  <c r="H21" i="16"/>
  <c r="H22" i="16"/>
  <c r="B24" i="16"/>
  <c r="C16" i="16" s="1"/>
  <c r="D24" i="16"/>
  <c r="E16" i="16" s="1"/>
  <c r="F24" i="16"/>
  <c r="G19" i="16" s="1"/>
  <c r="E27" i="16"/>
  <c r="H27" i="16"/>
  <c r="H28" i="16"/>
  <c r="H29" i="16"/>
  <c r="H30" i="16"/>
  <c r="E31" i="16"/>
  <c r="H31" i="16"/>
  <c r="H32" i="16"/>
  <c r="E33" i="16"/>
  <c r="H33" i="16"/>
  <c r="B35" i="16"/>
  <c r="C27" i="16" s="1"/>
  <c r="D35" i="16"/>
  <c r="E30" i="16" s="1"/>
  <c r="F35" i="16"/>
  <c r="G27" i="16" s="1"/>
  <c r="H38" i="16"/>
  <c r="H39" i="16"/>
  <c r="H40" i="16"/>
  <c r="H41" i="16"/>
  <c r="H42" i="16"/>
  <c r="H43" i="16"/>
  <c r="H44" i="16"/>
  <c r="B46" i="16"/>
  <c r="C38" i="16" s="1"/>
  <c r="D46" i="16"/>
  <c r="E38" i="16" s="1"/>
  <c r="F46" i="16"/>
  <c r="G41" i="16" s="1"/>
  <c r="H49" i="16"/>
  <c r="H50" i="16"/>
  <c r="H51" i="16"/>
  <c r="H52" i="16"/>
  <c r="H53" i="16"/>
  <c r="H54" i="16"/>
  <c r="H55" i="16"/>
  <c r="B57" i="16"/>
  <c r="C51" i="16" s="1"/>
  <c r="D57" i="16"/>
  <c r="E51" i="16" s="1"/>
  <c r="F57" i="16"/>
  <c r="G49" i="16" s="1"/>
  <c r="C46" i="16" l="1"/>
  <c r="E29" i="16"/>
  <c r="G22" i="16"/>
  <c r="G17" i="16"/>
  <c r="G21" i="16"/>
  <c r="G9" i="16"/>
  <c r="G8" i="16"/>
  <c r="G11" i="16"/>
  <c r="G10" i="16"/>
  <c r="G44" i="16"/>
  <c r="G40" i="16"/>
  <c r="E54" i="16"/>
  <c r="E50" i="16"/>
  <c r="G43" i="16"/>
  <c r="G39" i="16"/>
  <c r="E53" i="16"/>
  <c r="E49" i="16"/>
  <c r="E32" i="16"/>
  <c r="E28" i="16"/>
  <c r="E35" i="16" s="1"/>
  <c r="E9" i="16"/>
  <c r="G6" i="16"/>
  <c r="E6" i="16"/>
  <c r="E8" i="16"/>
  <c r="E5" i="16"/>
  <c r="G42" i="16"/>
  <c r="G38" i="16"/>
  <c r="E52" i="16"/>
  <c r="E11" i="16"/>
  <c r="G20" i="16"/>
  <c r="G16" i="16"/>
  <c r="E55" i="16"/>
  <c r="H13" i="16"/>
  <c r="E10" i="16"/>
  <c r="G7" i="16"/>
  <c r="G13" i="16" s="1"/>
  <c r="E6" i="43869"/>
  <c r="E9" i="43869" s="1"/>
  <c r="C53" i="16"/>
  <c r="C50" i="16"/>
  <c r="E44" i="16"/>
  <c r="E43" i="16"/>
  <c r="E42" i="16"/>
  <c r="E41" i="16"/>
  <c r="E40" i="16"/>
  <c r="E39" i="16"/>
  <c r="E46" i="16" s="1"/>
  <c r="E22" i="16"/>
  <c r="E21" i="16"/>
  <c r="E20" i="16"/>
  <c r="E19" i="16"/>
  <c r="E18" i="16"/>
  <c r="E17" i="16"/>
  <c r="E24" i="16" s="1"/>
  <c r="C11" i="16"/>
  <c r="C13" i="16" s="1"/>
  <c r="C10" i="16"/>
  <c r="C9" i="16"/>
  <c r="C8" i="16"/>
  <c r="C7" i="16"/>
  <c r="C6" i="16"/>
  <c r="C6" i="43869"/>
  <c r="C9" i="43869" s="1"/>
  <c r="C52" i="16"/>
  <c r="C33" i="16"/>
  <c r="C32" i="16"/>
  <c r="C31" i="16"/>
  <c r="C30" i="16"/>
  <c r="C29" i="16"/>
  <c r="C28" i="16"/>
  <c r="C35" i="16" s="1"/>
  <c r="C54" i="16"/>
  <c r="C49" i="16"/>
  <c r="C55" i="16"/>
  <c r="G55" i="16"/>
  <c r="G54" i="16"/>
  <c r="G53" i="16"/>
  <c r="G52" i="16"/>
  <c r="G51" i="16"/>
  <c r="G50" i="16"/>
  <c r="G57" i="16" s="1"/>
  <c r="C44" i="16"/>
  <c r="C43" i="16"/>
  <c r="C42" i="16"/>
  <c r="C41" i="16"/>
  <c r="C40" i="16"/>
  <c r="C39" i="16"/>
  <c r="G33" i="16"/>
  <c r="G32" i="16"/>
  <c r="G31" i="16"/>
  <c r="G35" i="16" s="1"/>
  <c r="G30" i="16"/>
  <c r="G29" i="16"/>
  <c r="G28" i="16"/>
  <c r="C22" i="16"/>
  <c r="C21" i="16"/>
  <c r="C20" i="16"/>
  <c r="C24" i="16" s="1"/>
  <c r="C19" i="16"/>
  <c r="C18" i="16"/>
  <c r="C17" i="16"/>
  <c r="E57" i="16" l="1"/>
  <c r="C57" i="16"/>
  <c r="G46" i="16"/>
  <c r="G24" i="16"/>
  <c r="E13" i="16"/>
</calcChain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<sst xmlns="http://schemas.openxmlformats.org/spreadsheetml/2006/main" count="117" uniqueCount="50">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</sst>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0.0%"/>
    <numFmt numFmtId="165" formatCode="&quot;$&quot;#,##0"/>
  </numFmts>
  <fonts count="7" x14ac:knownFonts="1">
    <font>
      <sz val="10"/>
      <name val="Times New Roman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u/>
      <sz val="10"/>
      <color indexed="12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4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164" fontId="2" fillId="0" borderId="0" xfId="4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 applyAlignment="1">
      <alignment horizontal="center"/>
    </xf>
    <xf numFmtId="9" fontId="3" fillId="0" borderId="0" xfId="4" applyFont="1" applyAlignment="1">
      <alignment horizontal="center"/>
    </xf>
    <xf numFmtId="9" fontId="3" fillId="0" borderId="0" xfId="4" applyNumberFormat="1" applyFont="1" applyAlignment="1">
      <alignment horizontal="center"/>
    </xf>
    <xf numFmtId="5" fontId="3" fillId="0" borderId="1" xfId="0" applyNumberFormat="1" applyFont="1" applyBorder="1" applyAlignment="1">
      <alignment horizontal="center"/>
    </xf>
    <xf numFmtId="5" fontId="2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center"/>
    </xf>
    <xf numFmtId="5" fontId="2" fillId="0" borderId="0" xfId="0" applyNumberFormat="1" applyFont="1"/>
    <xf numFmtId="5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37" fontId="3" fillId="0" borderId="1" xfId="0" applyNumberFormat="1" applyFont="1" applyBorder="1" applyAlignment="1">
      <alignment horizontal="center" wrapText="1"/>
    </xf>
    <xf numFmtId="165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wrapText="1"/>
    </xf>
    <xf numFmtId="3" fontId="2" fillId="0" borderId="0" xfId="0" applyNumberFormat="1" applyFont="1"/>
    <xf numFmtId="7" fontId="2" fillId="0" borderId="0" xfId="0" applyNumberFormat="1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164" fontId="3" fillId="0" borderId="0" xfId="4" applyNumberFormat="1" applyFont="1" applyAlignment="1">
      <alignment horizontal="center"/>
    </xf>
    <xf numFmtId="0" fontId="4" fillId="0" borderId="0" xfId="3"/>
    <xf numFmtId="0" fontId="5" fillId="0" borderId="0" xfId="3" applyFont="1"/>
    <xf numFmtId="0" fontId="4" fillId="0" borderId="2" xfId="3" applyBorder="1"/>
    <xf numFmtId="0" fontId="4" fillId="0" borderId="3" xfId="3" applyBorder="1"/>
    <xf numFmtId="0" fontId="4" fillId="0" borderId="4" xfId="3" applyBorder="1"/>
    <xf numFmtId="0" fontId="4" fillId="0" borderId="5" xfId="3" applyBorder="1"/>
    <xf numFmtId="0" fontId="4" fillId="0" borderId="6" xfId="3" applyBorder="1"/>
    <xf numFmtId="0" fontId="4" fillId="0" borderId="7" xfId="3" applyBorder="1"/>
    <xf numFmtId="0" fontId="4" fillId="0" borderId="8" xfId="3" applyBorder="1"/>
    <xf numFmtId="0" fontId="4" fillId="0" borderId="9" xfId="3" applyBorder="1"/>
    <xf numFmtId="0" fontId="4" fillId="0" borderId="10" xfId="3" applyBorder="1"/>
    <xf numFmtId="0" fontId="4" fillId="0" borderId="1" xfId="3" applyBorder="1"/>
    <xf numFmtId="0" fontId="4" fillId="0" borderId="11" xfId="3" applyBorder="1"/>
    <xf numFmtId="0" fontId="4" fillId="0" borderId="12" xfId="3" applyBorder="1"/>
    <xf numFmtId="0" fontId="4" fillId="0" borderId="13" xfId="3" applyBorder="1"/>
    <xf numFmtId="0" fontId="4" fillId="0" borderId="14" xfId="3" applyBorder="1"/>
    <xf numFmtId="0" fontId="4" fillId="0" borderId="15" xfId="3" applyBorder="1"/>
    <xf numFmtId="0" fontId="4" fillId="0" borderId="16" xfId="3" applyBorder="1"/>
    <xf numFmtId="0" fontId="4" fillId="0" borderId="17" xfId="3" applyBorder="1"/>
    <xf numFmtId="0" fontId="4" fillId="0" borderId="18" xfId="3" applyBorder="1"/>
    <xf numFmtId="0" fontId="4" fillId="0" borderId="19" xfId="3" applyBorder="1"/>
    <xf numFmtId="0" fontId="6" fillId="0" borderId="0" xfId="2" applyAlignment="1" applyProtection="1"/>
    <xf numFmtId="0" fontId="4" fillId="0" borderId="20" xfId="3" applyFont="1" applyBorder="1"/>
    <xf numFmtId="0" fontId="4" fillId="0" borderId="6" xfId="3" applyFont="1" applyBorder="1"/>
    <xf numFmtId="44" fontId="2" fillId="0" borderId="0" xfId="1" applyFont="1"/>
    <xf numFmtId="0" fontId="5" fillId="0" borderId="0" xfId="0" applyFont="1" applyAlignment="1"/>
    <xf numFmtId="0" fontId="5" fillId="0" borderId="0" xfId="0" applyFont="1" applyAlignment="1">
      <alignment horizontal="center"/>
    </xf>
  </cellXfs>
  <cellStyles count="5">
    <cellStyle name="Currency" xfId="1" builtinId="4"/>
    <cellStyle name="Hyperlink" xfId="2" builtinId="8"/>
    <cellStyle name="Normal" xfId="0" builtinId="0"/>
    <cellStyle name="Normal_Definitions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Trades: </a:t>
            </a:r>
          </a:p>
        </c:rich>
      </c:tx>
      <c:layout>
        <c:manualLayout>
          <c:xMode val="edge"/>
          <c:yMode val="edge"/>
          <c:x val="0.2337485868189548"/>
          <c:y val="3.0508525073697487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8450950967851732"/>
          <c:y val="0.30508525073697484"/>
          <c:w val="0.23098233135364171"/>
          <c:h val="0.3898311537194679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E95-49E2-968A-8CF99FF8816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formatCode>#,##0</c:formatCode>
                <c:ptCount val="2"/>
                <c:pt idx="0">
                  <c:v>613618</c:v>
                </c:pt>
                <c:pt idx="1">
                  <c:v>92039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95-49E2-968A-8CF99FF8816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Trades:</a:t>
            </a:r>
          </a:p>
        </c:rich>
      </c:tx>
      <c:layout>
        <c:manualLayout>
          <c:xMode val="edge"/>
          <c:yMode val="edge"/>
          <c:x val="0.25394341324259817"/>
          <c:y val="1.6129057662956248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56171949067758"/>
          <c:y val="0.18709706889029248"/>
          <c:w val="0.4164041061866206"/>
          <c:h val="0.59032351046419873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7E5-49E9-A7BD-B171BCFA1F5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7E5-49E9-A7BD-B171BCFA1F5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7E5-49E9-A7BD-B171BCFA1F5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7E5-49E9-A7BD-B171BCFA1F5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7E5-49E9-A7BD-B171BCFA1F5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7E5-49E9-A7BD-B171BCFA1F52}"/>
              </c:ext>
            </c:extLst>
          </c:dPt>
          <c:dLbls>
            <c:dLbl>
              <c:idx val="1"/>
              <c:layout>
                <c:manualLayout>
                  <c:x val="9.1760020533710893E-2"/>
                  <c:y val="-0.435670815341630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E5-49E9-A7BD-B171BCFA1F52}"/>
                </c:ext>
              </c:extLst>
            </c:dLbl>
            <c:dLbl>
              <c:idx val="2"/>
              <c:layout>
                <c:manualLayout>
                  <c:x val="0.14865048808961973"/>
                  <c:y val="-0.2427083227499788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E5-49E9-A7BD-B171BCFA1F52}"/>
                </c:ext>
              </c:extLst>
            </c:dLbl>
            <c:dLbl>
              <c:idx val="3"/>
              <c:layout>
                <c:manualLayout>
                  <c:x val="0.15042913799812879"/>
                  <c:y val="-8.47616628566590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E5-49E9-A7BD-B171BCFA1F52}"/>
                </c:ext>
              </c:extLst>
            </c:dLbl>
            <c:dLbl>
              <c:idx val="4"/>
              <c:layout>
                <c:manualLayout>
                  <c:x val="0.16732357982066121"/>
                  <c:y val="4.76081618829903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E5-49E9-A7BD-B171BCFA1F52}"/>
                </c:ext>
              </c:extLst>
            </c:dLbl>
            <c:dLbl>
              <c:idx val="5"/>
              <c:layout>
                <c:manualLayout>
                  <c:x val="0.14924132906099671"/>
                  <c:y val="0.178494962323257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7E5-49E9-A7BD-B171BCFA1F52}"/>
                </c:ext>
              </c:extLst>
            </c:dLbl>
            <c:dLbl>
              <c:idx val="6"/>
              <c:layout>
                <c:manualLayout>
                  <c:x val="1.6719242902208126E-2"/>
                  <c:y val="0.229759038184743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E5-49E9-A7BD-B171BCFA1F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formatCode>#,##0</c:formatCode>
                <c:ptCount val="7"/>
                <c:pt idx="0">
                  <c:v>705657</c:v>
                </c:pt>
                <c:pt idx="1">
                  <c:v>11514</c:v>
                </c:pt>
                <c:pt idx="2">
                  <c:v>1120</c:v>
                </c:pt>
                <c:pt idx="3">
                  <c:v>2611</c:v>
                </c:pt>
                <c:pt idx="4">
                  <c:v>24844</c:v>
                </c:pt>
                <c:pt idx="5">
                  <c:v>1728</c:v>
                </c:pt>
                <c:pt idx="6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E5-49E9-A7BD-B171BCFA1F5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Par Value: </a:t>
            </a:r>
          </a:p>
        </c:rich>
      </c:tx>
      <c:layout>
        <c:manualLayout>
          <c:xMode val="edge"/>
          <c:yMode val="edge"/>
          <c:x val="0.21766578277936988"/>
          <c:y val="1.5772870662460567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67527808562796"/>
          <c:y val="0.18296529968454259"/>
          <c:w val="0.43217698899671991"/>
          <c:h val="0.59621451104100942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57E-4DED-BC15-1935BC99ECF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57E-4DED-BC15-1935BC99ECF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57E-4DED-BC15-1935BC99ECF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57E-4DED-BC15-1935BC99ECF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57E-4DED-BC15-1935BC99ECF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57E-4DED-BC15-1935BC99ECF6}"/>
              </c:ext>
            </c:extLst>
          </c:dPt>
          <c:dLbls>
            <c:dLbl>
              <c:idx val="1"/>
              <c:layout>
                <c:manualLayout>
                  <c:x val="-0.12005613651605852"/>
                  <c:y val="4.95157190524685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7E-4DED-BC15-1935BC99ECF6}"/>
                </c:ext>
              </c:extLst>
            </c:dLbl>
            <c:dLbl>
              <c:idx val="2"/>
              <c:layout>
                <c:manualLayout>
                  <c:x val="-8.1869230068638901E-2"/>
                  <c:y val="-4.104622568866588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7E-4DED-BC15-1935BC99ECF6}"/>
                </c:ext>
              </c:extLst>
            </c:dLbl>
            <c:dLbl>
              <c:idx val="3"/>
              <c:layout>
                <c:manualLayout>
                  <c:x val="7.0258410127756118E-2"/>
                  <c:y val="-4.54467324076604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7E-4DED-BC15-1935BC99ECF6}"/>
                </c:ext>
              </c:extLst>
            </c:dLbl>
            <c:dLbl>
              <c:idx val="4"/>
              <c:layout>
                <c:manualLayout>
                  <c:x val="6.2963478145673352E-2"/>
                  <c:y val="-6.28904509964645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7E-4DED-BC15-1935BC99ECF6}"/>
                </c:ext>
              </c:extLst>
            </c:dLbl>
            <c:dLbl>
              <c:idx val="5"/>
              <c:layout>
                <c:manualLayout>
                  <c:x val="5.1205775934159647E-2"/>
                  <c:y val="-9.355854177533802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7E-4DED-BC15-1935BC99ECF6}"/>
                </c:ext>
              </c:extLst>
            </c:dLbl>
            <c:dLbl>
              <c:idx val="6"/>
              <c:layout>
                <c:manualLayout>
                  <c:x val="7.4546478220190934E-3"/>
                  <c:y val="9.46180150194159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7E-4DED-BC15-1935BC99ECF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formatCode>"$"#,##0_);\("$"#,##0\)</c:formatCode>
                <c:ptCount val="7"/>
                <c:pt idx="0">
                  <c:v>137698233470</c:v>
                </c:pt>
                <c:pt idx="1">
                  <c:v>11847673229</c:v>
                </c:pt>
                <c:pt idx="2">
                  <c:v>1420706586</c:v>
                </c:pt>
                <c:pt idx="3">
                  <c:v>5080699000</c:v>
                </c:pt>
                <c:pt idx="4">
                  <c:v>84645268611</c:v>
                </c:pt>
                <c:pt idx="5">
                  <c:v>17085123000</c:v>
                </c:pt>
                <c:pt idx="6">
                  <c:v>342060000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57E-4DED-BC15-1935BC99ECF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Par:</a:t>
            </a:r>
          </a:p>
        </c:rich>
      </c:tx>
      <c:layout>
        <c:manualLayout>
          <c:xMode val="edge"/>
          <c:yMode val="edge"/>
          <c:x val="0.25552503421005957"/>
          <c:y val="3.3783783783783786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95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8259694311452158"/>
          <c:y val="0.30067567567567566"/>
          <c:w val="0.23618800459416314"/>
          <c:h val="0.3986486486486486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EB4-4BBC-A8E4-67B5B80E962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formatCode>"$"#,##0_);\("$"#,##0\)</c:formatCode>
                <c:ptCount val="2"/>
                <c:pt idx="0">
                  <c:v>96291268156</c:v>
                </c:pt>
                <c:pt idx="1">
                  <c:v>41406965314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B4-4BBC-A8E4-67B5B80E962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Bond Average Size</a:t>
            </a:r>
          </a:p>
        </c:rich>
      </c:tx>
      <c:layout>
        <c:manualLayout>
          <c:xMode val="edge"/>
          <c:yMode val="edge"/>
          <c:x val="0.34925373134328358"/>
          <c:y val="3.6423841059602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29850746268657"/>
          <c:y val="0.15894039735099338"/>
          <c:w val="0.81791044776119404"/>
          <c:h val="0.60927152317880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formatCode>"$"#,##0</c:formatCode>
                <c:ptCount val="5"/>
                <c:pt idx="0" formatCode="&quot;$&quot;#,##0_);\(&quot;$&quot;#,##0\)">
                  <c:v>195134.79419888134</c:v>
                </c:pt>
                <c:pt idx="1">
                  <c:v>127956.59621275314</c:v>
                </c:pt>
                <c:pt idx="2">
                  <c:v>240736.20479812339</c:v>
                </c:pt>
                <c:pt idx="3">
                  <c:v>248852.32484786745</c:v>
                </c:pt>
                <c:pt idx="4">
                  <c:v>227687.07775682147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78-4EDE-801E-568A290D29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5993728"/>
        <c:axId val="105996288"/>
      </c:barChart>
      <c:catAx>
        <c:axId val="105993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582089552238806"/>
              <c:y val="0.93708609271523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5996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996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925373134328358E-2"/>
              <c:y val="0.38079470198675497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5993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CP Average Size</a:t>
            </a:r>
          </a:p>
        </c:rich>
      </c:tx>
      <c:layout>
        <c:manualLayout>
          <c:xMode val="edge"/>
          <c:yMode val="edge"/>
          <c:x val="0.36716417910447763"/>
          <c:y val="3.6303747369235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29850746268657"/>
          <c:y val="0.15511601148673257"/>
          <c:w val="0.81791044776119404"/>
          <c:h val="0.6138633646070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formatCode>"$"#,##0</c:formatCode>
                <c:ptCount val="5"/>
                <c:pt idx="0" formatCode="&quot;$&quot;#,##0_);\(&quot;$&quot;#,##0\)">
                  <c:v>9887223.958333334</c:v>
                </c:pt>
                <c:pt idx="1">
                  <c:v>6602515.384615385</c:v>
                </c:pt>
                <c:pt idx="2">
                  <c:v>10154440.55068836</c:v>
                </c:pt>
                <c:pt idx="3">
                  <c:v>10315531.944444444</c:v>
                </c:pt>
                <c:pt idx="4">
                  <c:v>8686265.8227848094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33-433E-8185-140A1D928CE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6016128"/>
        <c:axId val="106034688"/>
      </c:barChart>
      <c:catAx>
        <c:axId val="106016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582089552238806"/>
              <c:y val="0.937296750260256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603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034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925373134328358E-2"/>
              <c:y val="0.37953917704200524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6016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Long Note Average Size</a:t>
            </a:r>
          </a:p>
        </c:rich>
      </c:tx>
      <c:layout>
        <c:manualLayout>
          <c:xMode val="edge"/>
          <c:yMode val="edge"/>
          <c:x val="0.30952470913757074"/>
          <c:y val="3.6303747369235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55806349418"/>
          <c:y val="0.17161771483638497"/>
          <c:w val="0.81547856061244595"/>
          <c:h val="0.5940613205874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formatCode>"$"#,##0</c:formatCode>
                <c:ptCount val="5"/>
                <c:pt idx="0" formatCode="&quot;$&quot;#,##0_);\(&quot;$&quot;#,##0\)">
                  <c:v>1028979.7836546813</c:v>
                </c:pt>
                <c:pt idx="1">
                  <c:v>662597.4284164859</c:v>
                </c:pt>
                <c:pt idx="2">
                  <c:v>1144824.9590763603</c:v>
                </c:pt>
                <c:pt idx="3">
                  <c:v>1291357.1362327626</c:v>
                </c:pt>
                <c:pt idx="4">
                  <c:v>694864.12284783623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28-4D11-89A5-0CB3BCB28B8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686208"/>
        <c:axId val="112688128"/>
      </c:barChart>
      <c:catAx>
        <c:axId val="112686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750127156945096"/>
              <c:y val="0.937296750260256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688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688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880995631613977E-2"/>
              <c:y val="0.38613985838186615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686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Short Note Average Size</a:t>
            </a:r>
          </a:p>
        </c:rich>
      </c:tx>
      <c:layout>
        <c:manualLayout>
          <c:xMode val="edge"/>
          <c:yMode val="edge"/>
          <c:x val="0.30654851001124794"/>
          <c:y val="3.6184268645065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55806349418"/>
          <c:y val="0.17105290632212802"/>
          <c:w val="0.81547856061244595"/>
          <c:h val="0.59539569315971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formatCode>"$"#,##0</c:formatCode>
                <c:ptCount val="5"/>
                <c:pt idx="0" formatCode="&quot;$&quot;#,##0_);\(&quot;$&quot;#,##0\)">
                  <c:v>1268488.0232142857</c:v>
                </c:pt>
                <c:pt idx="1">
                  <c:v>538770.19341563783</c:v>
                </c:pt>
                <c:pt idx="2">
                  <c:v>1470678.9384264539</c:v>
                </c:pt>
                <c:pt idx="3">
                  <c:v>1533652.90234375</c:v>
                </c:pt>
                <c:pt idx="4">
                  <c:v>1026972.4770642202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12-475D-A41A-F53AA0C0E5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724608"/>
        <c:axId val="112747264"/>
      </c:barChart>
      <c:catAx>
        <c:axId val="112724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750127156945096"/>
              <c:y val="0.937501505803970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74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747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880995631613977E-2"/>
              <c:y val="0.38486903922478805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724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Long Variable Average Size</a:t>
            </a:r>
          </a:p>
        </c:rich>
      </c:tx>
      <c:layout>
        <c:manualLayout>
          <c:xMode val="edge"/>
          <c:yMode val="edge"/>
          <c:x val="0.28189951823812803"/>
          <c:y val="3.6184268645065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43344079400153"/>
          <c:y val="0.17105290632212802"/>
          <c:w val="0.81602492121563375"/>
          <c:h val="0.59539569315971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formatCode>"$"#,##0</c:formatCode>
                <c:ptCount val="5"/>
                <c:pt idx="0" formatCode="&quot;$&quot;#,##0_);\(&quot;$&quot;#,##0\)">
                  <c:v>1945882.4205285332</c:v>
                </c:pt>
                <c:pt idx="1">
                  <c:v>412182.69230769231</c:v>
                </c:pt>
                <c:pt idx="2">
                  <c:v>2327290.2917264467</c:v>
                </c:pt>
                <c:pt idx="3">
                  <c:v>3047600.1517450684</c:v>
                </c:pt>
                <c:pt idx="4">
                  <c:v>1099129.3661060801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33-41DF-B087-50ABED8DF16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779648"/>
        <c:axId val="112781568"/>
      </c:barChart>
      <c:catAx>
        <c:axId val="112779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620241243162966"/>
              <c:y val="0.937501505803970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78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781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836816749375158E-2"/>
              <c:y val="0.38486903922478805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779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Short Variable Average Size</a:t>
            </a:r>
          </a:p>
        </c:rich>
      </c:tx>
      <c:layout>
        <c:manualLayout>
          <c:xMode val="edge"/>
          <c:yMode val="edge"/>
          <c:x val="0.2746268656716418"/>
          <c:y val="3.60655737704918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8358208955225"/>
          <c:y val="0.17049180327868851"/>
          <c:w val="0.81492537313432833"/>
          <c:h val="0.59672131147540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formatCode>"$"#,##0</c:formatCode>
                <c:ptCount val="5"/>
                <c:pt idx="0" formatCode="&quot;$&quot;#,##0_);\(&quot;$&quot;#,##0\)">
                  <c:v>3407070.8666478829</c:v>
                </c:pt>
                <c:pt idx="1">
                  <c:v>639626.57451471512</c:v>
                </c:pt>
                <c:pt idx="2">
                  <c:v>3815348.791316397</c:v>
                </c:pt>
                <c:pt idx="3">
                  <c:v>4051865.2296102489</c:v>
                </c:pt>
                <c:pt idx="4">
                  <c:v>3567237.0932235471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8E-4A07-A5BC-8FB2F404D8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822144"/>
        <c:axId val="112828416"/>
      </c:barChart>
      <c:catAx>
        <c:axId val="112822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582089552238806"/>
              <c:y val="0.937704918032786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82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828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925373134328358E-2"/>
              <c:y val="0.38688524590163936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822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CUSIPs:  </a:t>
            </a:r>
          </a:p>
        </c:rich>
      </c:tx>
      <c:layout>
        <c:manualLayout>
          <c:xMode val="edge"/>
          <c:yMode val="edge"/>
          <c:x val="0.25394341324259817"/>
          <c:y val="1.6181280912725377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498443120966769"/>
          <c:y val="0.18770285858761437"/>
          <c:w val="0.4164041061866206"/>
          <c:h val="0.58899862522320368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494-4EE2-87BF-E24CCB05D22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494-4EE2-87BF-E24CCB05D22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494-4EE2-87BF-E24CCB05D22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494-4EE2-87BF-E24CCB05D22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494-4EE2-87BF-E24CCB05D22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494-4EE2-87BF-E24CCB05D22A}"/>
              </c:ext>
            </c:extLst>
          </c:dPt>
          <c:dLbls>
            <c:dLbl>
              <c:idx val="1"/>
              <c:layout>
                <c:manualLayout>
                  <c:x val="0.12071056575341331"/>
                  <c:y val="-0.431745449294566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94-4EE2-87BF-E24CCB05D22A}"/>
                </c:ext>
              </c:extLst>
            </c:dLbl>
            <c:dLbl>
              <c:idx val="2"/>
              <c:layout>
                <c:manualLayout>
                  <c:x val="0.14387308841915267"/>
                  <c:y val="-0.2845256478862472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94-4EE2-87BF-E24CCB05D22A}"/>
                </c:ext>
              </c:extLst>
            </c:dLbl>
            <c:dLbl>
              <c:idx val="3"/>
              <c:layout>
                <c:manualLayout>
                  <c:x val="0.17109681479089561"/>
                  <c:y val="-0.131791487229144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94-4EE2-87BF-E24CCB05D22A}"/>
                </c:ext>
              </c:extLst>
            </c:dLbl>
            <c:dLbl>
              <c:idx val="4"/>
              <c:layout>
                <c:manualLayout>
                  <c:x val="0.18795068597497869"/>
                  <c:y val="6.27624459563913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94-4EE2-87BF-E24CCB05D22A}"/>
                </c:ext>
              </c:extLst>
            </c:dLbl>
            <c:dLbl>
              <c:idx val="5"/>
              <c:layout>
                <c:manualLayout>
                  <c:x val="0.15082043766611192"/>
                  <c:y val="0.2097583433138818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94-4EE2-87BF-E24CCB05D22A}"/>
                </c:ext>
              </c:extLst>
            </c:dLbl>
            <c:dLbl>
              <c:idx val="6"/>
              <c:layout>
                <c:manualLayout>
                  <c:x val="1.8296198779568881E-2"/>
                  <c:y val="0.2191752244561662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94-4EE2-87BF-E24CCB05D22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formatCode>#,##0</c:formatCode>
                <c:ptCount val="7"/>
                <c:pt idx="0">
                  <c:v>128322</c:v>
                </c:pt>
                <c:pt idx="1">
                  <c:v>2384</c:v>
                </c:pt>
                <c:pt idx="2">
                  <c:v>278</c:v>
                </c:pt>
                <c:pt idx="3">
                  <c:v>359</c:v>
                </c:pt>
                <c:pt idx="4">
                  <c:v>2239</c:v>
                </c:pt>
                <c:pt idx="5">
                  <c:v>646</c:v>
                </c:pt>
                <c:pt idx="6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494-4EE2-87BF-E24CCB05D22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 macro="">
      <xdr:nvGraphicFramePr>
        <xdr:cNvPr id="5121" name="Chart 1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 macro="">
      <xdr:nvGraphicFramePr>
        <xdr:cNvPr id="5122" name="Chart 2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 macro="" textlink="">
      <xdr:nvSpPr>
        <xdr:cNvPr id="5123" name="Text Box 3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 txBox="1">
          <a:spLocks noChangeArrowheads="1"/>
        </xdr:cNvSpPr>
      </xdr:nvSpPr>
      <xdr:spPr bwMode="auto"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0.46104</cdr:x>
      <cdr:y>0.29944</cdr:y>
    </cdr:from>
    <cdr:to>
      <cdr:x>0.48787</cdr:x>
      <cdr:y>0.4097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F7C2923-6EFB-432E-89F4-43DA889AF3F9}"/>
            </a:ext>
          </a:extLst>
        </cdr:cNvPr>
        <cdr:cNvSpPr txBox="1"/>
      </cdr:nvSpPr>
      <cdr:spPr>
        <a:xfrm xmlns:a="http://schemas.openxmlformats.org/drawingml/2006/main">
          <a:off x="3175000" y="841375"/>
          <a:ext cx="184731" cy="3098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475" b="0" i="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0.4256</cdr:x>
      <cdr:y>0.02825</cdr:y>
    </cdr:from>
    <cdr:to>
      <cdr:x>0.54925</cdr:x>
      <cdr:y>0.14508</cdr:y>
    </cdr:to>
    <cdr:sp macro="" textlink="'New Issue Data'!$B$9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3D5DC575-D8BA-4DFA-AEE0-E122F0DE2F7B}"/>
            </a:ext>
          </a:extLst>
        </cdr:cNvPr>
        <cdr:cNvSpPr txBox="1"/>
      </cdr:nvSpPr>
      <cdr:spPr>
        <a:xfrm xmlns:a="http://schemas.openxmlformats.org/drawingml/2006/main">
          <a:off x="2930906" y="79375"/>
          <a:ext cx="851515" cy="328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fld id="{326C2B66-0F67-444F-8CAE-8C78A33A79F3}" type="TxLink">
            <a:rPr lang="en-US" sz="16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/>
            </a:rPr>
            <a:pPr/>
            <a:t>705,657</a:t>
          </a:fld>
          <a:endParaRPr lang="en-US" sz="1600" b="1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0.46041</cdr:x>
      <cdr:y>0.12613</cdr:y>
    </cdr:from>
    <cdr:to>
      <cdr:x>0.48719</cdr:x>
      <cdr:y>0.23602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CD7FEE5-A20D-4FFB-A2B5-2E3A449C80A1}"/>
            </a:ext>
          </a:extLst>
        </cdr:cNvPr>
        <cdr:cNvSpPr txBox="1"/>
      </cdr:nvSpPr>
      <cdr:spPr>
        <a:xfrm xmlns:a="http://schemas.openxmlformats.org/drawingml/2006/main">
          <a:off x="3175000" y="355600"/>
          <a:ext cx="184731" cy="3098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475" b="0" i="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0.42785</cdr:x>
      <cdr:y>0.03198</cdr:y>
    </cdr:from>
    <cdr:to>
      <cdr:x>0.70188</cdr:x>
      <cdr:y>0.22053</cdr:y>
    </cdr:to>
    <cdr:sp macro="" textlink="'New Issue Data'!$G$9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9C44BC06-2DC6-4B68-8BB5-36D3365B17EF}"/>
            </a:ext>
          </a:extLst>
        </cdr:cNvPr>
        <cdr:cNvSpPr txBox="1"/>
      </cdr:nvSpPr>
      <cdr:spPr>
        <a:xfrm xmlns:a="http://schemas.openxmlformats.org/drawingml/2006/main">
          <a:off x="2950464" y="90169"/>
          <a:ext cx="1889739" cy="531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fld id="{B8EC1A1F-3681-49AB-9D92-24B0A4056F35}" type="TxLink">
            <a:rPr lang="en-US" sz="16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/>
            </a:rPr>
            <a:pPr/>
            <a:t> $137.70 </a:t>
          </a:fld>
          <a:endParaRPr lang="en-US" sz="1600" b="1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0.56862</cdr:x>
      <cdr:y>0.03694</cdr:y>
    </cdr:from>
    <cdr:to>
      <cdr:x>0.69131</cdr:x>
      <cdr:y>0.15338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B627DB04-AAB2-49E6-BC11-71434B47535A}"/>
            </a:ext>
          </a:extLst>
        </cdr:cNvPr>
        <cdr:cNvSpPr txBox="1"/>
      </cdr:nvSpPr>
      <cdr:spPr>
        <a:xfrm xmlns:a="http://schemas.openxmlformats.org/drawingml/2006/main">
          <a:off x="3921252" y="104140"/>
          <a:ext cx="846065" cy="328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en-US" sz="1600" b="1" i="0" u="none" strike="noStrike" baseline="0">
              <a:solidFill>
                <a:srgbClr val="000000"/>
              </a:solidFill>
              <a:latin typeface="Times New Roman" panose="02020603050405020304" pitchFamily="18" charset="0"/>
            </a:rPr>
            <a:t>Billion</a:t>
          </a:r>
          <a:r>
            <a:rPr lang="en-US" sz="1600" b="1" u="none" strike="noStrike" baseline="0">
              <a:solidFill>
                <a:srgbClr val="000000"/>
              </a:solidFill>
              <a:latin typeface="Times New Roman" panose="02020603050405020304" pitchFamily="18" charset="0"/>
            </a:rPr>
            <a:t>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 macro="">
      <xdr:nvGraphicFramePr>
        <xdr:cNvPr id="3074" name="Chart 2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 macro="">
      <xdr:nvGraphicFramePr>
        <xdr:cNvPr id="3075" name="Chart 3">
          <a:extLs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 macro="">
      <xdr:nvGraphicFramePr>
        <xdr:cNvPr id="3076" name="Chart 4">
          <a:extLst>
            <a:ext uri="{FF2B5EF4-FFF2-40B4-BE49-F238E27FC236}">
              <a16:creationId xmlns:a16="http://schemas.microsoft.com/office/drawing/2014/main" id="{00000000-0008-0000-0100-00000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 macro="">
      <xdr:nvGraphicFramePr>
        <xdr:cNvPr id="3077" name="Chart 5">
          <a:extLst>
            <a:ext uri="{FF2B5EF4-FFF2-40B4-BE49-F238E27FC236}">
              <a16:creationId xmlns:a16="http://schemas.microsoft.com/office/drawing/2014/main" id="{00000000-0008-0000-0100-00000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 macro="">
      <xdr:nvGraphicFramePr>
        <xdr:cNvPr id="3078" name="Chart 6">
          <a:extLst>
            <a:ext uri="{FF2B5EF4-FFF2-40B4-BE49-F238E27FC236}">
              <a16:creationId xmlns:a16="http://schemas.microsoft.com/office/drawing/2014/main" id="{00000000-0008-0000-0100-000006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 macro="">
      <xdr:nvGraphicFramePr>
        <xdr:cNvPr id="3079" name="Chart 7">
          <a:extLst>
            <a:ext uri="{FF2B5EF4-FFF2-40B4-BE49-F238E27FC236}">
              <a16:creationId xmlns:a16="http://schemas.microsoft.com/office/drawing/2014/main" id="{00000000-0008-0000-0100-000007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 macro="">
      <xdr:nvGraphicFramePr>
        <xdr:cNvPr id="1027" name="Chart 3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 macro="">
      <xdr:nvGraphicFramePr>
        <xdr:cNvPr id="1028" name="Chart 4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 txBox="1">
          <a:spLocks noChangeArrowheads="1"/>
        </xdr:cNvSpPr>
      </xdr:nvSpPr>
      <xdr:spPr bwMode="auto"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0.45163</cdr:x>
      <cdr:y>0.07551</cdr:y>
    </cdr:from>
    <cdr:to>
      <cdr:x>0.48222</cdr:x>
      <cdr:y>0.18455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21EFF49-1ED0-4335-B57D-3790FE48A15F}"/>
            </a:ext>
          </a:extLst>
        </cdr:cNvPr>
        <cdr:cNvSpPr txBox="1"/>
      </cdr:nvSpPr>
      <cdr:spPr>
        <a:xfrm xmlns:a="http://schemas.openxmlformats.org/drawingml/2006/main">
          <a:off x="2727325" y="222250"/>
          <a:ext cx="184731" cy="320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550" b="0" i="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0.41205</cdr:x>
      <cdr:y>3.39763E-7</cdr:y>
    </cdr:from>
    <cdr:to>
      <cdr:x>0.62638</cdr:x>
      <cdr:y>0.11375</cdr:y>
    </cdr:to>
    <cdr:sp macro="" textlink="'Trades by Sec Type Data'!$B$13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F655E7C8-65DB-414F-90A9-3143721D92CA}"/>
            </a:ext>
          </a:extLst>
        </cdr:cNvPr>
        <cdr:cNvSpPr txBox="1"/>
      </cdr:nvSpPr>
      <cdr:spPr>
        <a:xfrm xmlns:a="http://schemas.openxmlformats.org/drawingml/2006/main">
          <a:off x="2488310" y="1"/>
          <a:ext cx="1294278" cy="3347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fld id="{971B33BB-72A4-4B77-B0BC-9E972801E5FC}" type="TxLink">
            <a:rPr lang="en-US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/>
            </a:rPr>
            <a:pPr/>
            <a:t>134,287</a:t>
          </a:fld>
          <a:endParaRPr lang="en-US" sz="120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0.45163</cdr:x>
      <cdr:y>0.07527</cdr:y>
    </cdr:from>
    <cdr:to>
      <cdr:x>0.48222</cdr:x>
      <cdr:y>0.18395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45E486A-0A49-4EBA-8C1D-C5F68C7A3FC0}"/>
            </a:ext>
          </a:extLst>
        </cdr:cNvPr>
        <cdr:cNvSpPr txBox="1"/>
      </cdr:nvSpPr>
      <cdr:spPr>
        <a:xfrm xmlns:a="http://schemas.openxmlformats.org/drawingml/2006/main">
          <a:off x="2727325" y="222250"/>
          <a:ext cx="184731" cy="320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550" b="0" i="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0.43577</cdr:x>
      <cdr:y>0.01269</cdr:y>
    </cdr:from>
    <cdr:to>
      <cdr:x>0.6501</cdr:x>
      <cdr:y>0.11915</cdr:y>
    </cdr:to>
    <cdr:sp macro="" textlink="'Trades by Sec Type Data'!$D$13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FA70C782-0BF4-4595-B27A-FB0C878ED5CF}"/>
            </a:ext>
          </a:extLst>
        </cdr:cNvPr>
        <cdr:cNvSpPr txBox="1"/>
      </cdr:nvSpPr>
      <cdr:spPr>
        <a:xfrm xmlns:a="http://schemas.openxmlformats.org/drawingml/2006/main">
          <a:off x="2631566" y="37464"/>
          <a:ext cx="1294278" cy="314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fld id="{6F980662-D6EF-4BEA-9540-3E1E61C2E5A5}" type="TxLink">
            <a:rPr lang="en-US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/>
            </a:rPr>
            <a:pPr/>
            <a:t>747,591</a:t>
          </a:fld>
          <a:endParaRPr lang="en-US" sz="120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0.42639</cdr:x>
      <cdr:y>0.02936</cdr:y>
    </cdr:from>
    <cdr:to>
      <cdr:x>0.45698</cdr:x>
      <cdr:y>0.13809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CB713D6-B75E-4A48-81F7-9372D8799874}"/>
            </a:ext>
          </a:extLst>
        </cdr:cNvPr>
        <cdr:cNvSpPr txBox="1"/>
      </cdr:nvSpPr>
      <cdr:spPr>
        <a:xfrm xmlns:a="http://schemas.openxmlformats.org/drawingml/2006/main">
          <a:off x="2574925" y="88646"/>
          <a:ext cx="184731" cy="328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600" b="0" i="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0.41068</cdr:x>
      <cdr:y>0</cdr:y>
    </cdr:from>
    <cdr:to>
      <cdr:x>0.71785</cdr:x>
      <cdr:y>0.08919</cdr:y>
    </cdr:to>
    <cdr:sp macro="" textlink="'Trades by Sec Type Data'!$F$13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0DD8E93D-57E3-46BD-86D5-E814206482F0}"/>
            </a:ext>
          </a:extLst>
        </cdr:cNvPr>
        <cdr:cNvSpPr txBox="1"/>
      </cdr:nvSpPr>
      <cdr:spPr>
        <a:xfrm xmlns:a="http://schemas.openxmlformats.org/drawingml/2006/main">
          <a:off x="2480057" y="0"/>
          <a:ext cx="1854947" cy="2693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fld id="{6CF70298-CCDE-4AFC-BE30-B7DEA1491AC3}" type="TxLink">
            <a:rPr lang="en-US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/>
            </a:rPr>
            <a:pPr/>
            <a:t>$258,119,763,896 </a:t>
          </a:fld>
          <a:endParaRPr lang="en-US" sz="120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00000000-0008-0000-0300-000001180000}"/>
            </a:ext>
          </a:extLst>
        </xdr:cNvPr>
        <xdr:cNvSpPr txBox="1">
          <a:spLocks noChangeArrowheads="1"/>
        </xdr:cNvSpPr>
      </xdr:nvSpPr>
      <xdr:spPr bwMode="auto"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2"/>
  <sheetViews>
    <sheetView tabSelected="1" workbookViewId="0">
      <selection activeCell="A4" sqref="A4"/>
    </sheetView>
  </sheetViews>
  <sheetFormatPr defaultRowHeight="12.75" x14ac:dyDescent="0.2"/>
  <cols>
    <col min="1" max="16384" width="9.33203125" style="1"/>
  </cols>
  <sheetData>
    <row r="1" spans="1:13" ht="15.75" x14ac:dyDescent="0.25">
      <c r="A1" s="56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5.75" x14ac:dyDescent="0.25">
      <c r="A2" s="56" t="s">
        <v>49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42" spans="1:1" x14ac:dyDescent="0.2">
      <c r="A42" s="51" t="s">
        <v>42</v>
      </c>
    </row>
  </sheetData>
  <mergeCells count="2">
    <mergeCell ref="A1:M1"/>
    <mergeCell ref="A2:M2"/>
  </mergeCells>
  <phoneticPr fontId="0" type="noConversion"/>
  <hyperlinks>
    <hyperlink ref="A42" location="Definitions!A1" display="Click here for common definitions" xr:uid="{00000000-0004-0000-0000-000000000000}"/>
  </hyperlinks>
  <printOptions horizontalCentered="1"/>
  <pageMargins left="0.75" right="0.75" top="1" bottom="1" header="0.5" footer="0.5"/>
  <pageSetup scale="83" orientation="landscape" r:id="rId1"/>
  <headerFooter alignWithMargins="0">
    <oddFooter>&amp;CPage &amp;P of &amp;N&amp;R&amp;D
&amp;[File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9"/>
  <sheetViews>
    <sheetView zoomScale="75" workbookViewId="0">
      <selection sqref="A1:L1"/>
    </sheetView>
  </sheetViews>
  <sheetFormatPr defaultRowHeight="12.75" x14ac:dyDescent="0.2"/>
  <cols>
    <col min="1" max="16384" width="9.33203125" style="1"/>
  </cols>
  <sheetData>
    <row r="1" spans="1:12" ht="15.75" x14ac:dyDescent="0.25">
      <c r="A1" s="56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.75" x14ac:dyDescent="0.25">
      <c r="A2" s="56" t="s">
        <v>49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59" spans="1:1" x14ac:dyDescent="0.2">
      <c r="A59" s="51" t="s">
        <v>42</v>
      </c>
    </row>
  </sheetData>
  <mergeCells count="2">
    <mergeCell ref="A1:L1"/>
    <mergeCell ref="A2:L2"/>
  </mergeCells>
  <phoneticPr fontId="0" type="noConversion"/>
  <hyperlinks>
    <hyperlink ref="A59" location="Definitions!A1" display="Click here for common definitions" xr:uid="{00000000-0004-0000-0100-000000000000}"/>
  </hyperlinks>
  <printOptions horizontalCentered="1"/>
  <pageMargins left="0.32" right="0.32" top="1.02" bottom="0.8" header="0.5" footer="0.31"/>
  <pageSetup scale="84" orientation="portrait" r:id="rId1"/>
  <headerFooter alignWithMargins="0">
    <oddFooter>&amp;CPage &amp;P of &amp;N&amp;R&amp;D
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65"/>
  <sheetViews>
    <sheetView workbookViewId="0">
      <selection sqref="A1:J1"/>
    </sheetView>
  </sheetViews>
  <sheetFormatPr defaultRowHeight="12.75" x14ac:dyDescent="0.2"/>
  <cols>
    <col min="1" max="10" width="10.6640625" customWidth="1"/>
  </cols>
  <sheetData>
    <row r="1" spans="1:10" ht="15.75" x14ac:dyDescent="0.25">
      <c r="A1" s="56" t="s">
        <v>47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5.75" x14ac:dyDescent="0.25">
      <c r="A2" s="56" t="s">
        <v>49</v>
      </c>
      <c r="B2" s="56"/>
      <c r="C2" s="56"/>
      <c r="D2" s="56"/>
      <c r="E2" s="56"/>
      <c r="F2" s="56"/>
      <c r="G2" s="56"/>
      <c r="H2" s="56"/>
      <c r="I2" s="56"/>
      <c r="J2" s="56"/>
    </row>
    <row r="65" spans="1:1" x14ac:dyDescent="0.2">
      <c r="A65" s="51" t="s">
        <v>42</v>
      </c>
    </row>
  </sheetData>
  <mergeCells count="2">
    <mergeCell ref="A1:J1"/>
    <mergeCell ref="A2:J2"/>
  </mergeCells>
  <phoneticPr fontId="0" type="noConversion"/>
  <hyperlinks>
    <hyperlink ref="A65" location="Definitions!A1" display="Click here for common definitions" xr:uid="{00000000-0004-0000-0200-000000000000}"/>
  </hyperlinks>
  <printOptions horizontalCentered="1"/>
  <pageMargins left="0.75" right="0.75" top="1" bottom="1" header="0.5" footer="0.5"/>
  <pageSetup scale="75" orientation="portrait" r:id="rId1"/>
  <headerFooter alignWithMargins="0">
    <oddFooter>&amp;CPage &amp;P of &amp;N&amp;R&amp;D
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9"/>
  <sheetViews>
    <sheetView workbookViewId="0">
      <selection sqref="A1:E1"/>
    </sheetView>
  </sheetViews>
  <sheetFormatPr defaultRowHeight="12.75" x14ac:dyDescent="0.2"/>
  <cols>
    <col min="1" max="1" width="17.1640625" style="1" bestFit="1" customWidth="1"/>
    <col min="2" max="2" width="9.33203125" style="6"/>
    <col min="3" max="3" width="9.33203125" style="7"/>
    <col min="4" max="4" width="18.1640625" style="14" customWidth="1"/>
    <col min="5" max="5" width="9.33203125" style="7"/>
    <col min="6" max="6" width="9.33203125" style="8"/>
    <col min="7" max="7" width="0" style="1" hidden="1" customWidth="1"/>
    <col min="8" max="16384" width="9.33203125" style="1"/>
  </cols>
  <sheetData>
    <row r="1" spans="1:7" ht="15.75" x14ac:dyDescent="0.25">
      <c r="A1" s="56" t="s">
        <v>45</v>
      </c>
      <c r="B1" s="56"/>
      <c r="C1" s="56"/>
      <c r="D1" s="56"/>
      <c r="E1" s="56"/>
    </row>
    <row r="2" spans="1:7" ht="15.75" x14ac:dyDescent="0.25">
      <c r="A2" s="56" t="s">
        <v>49</v>
      </c>
      <c r="B2" s="56"/>
      <c r="C2" s="56"/>
      <c r="D2" s="56"/>
      <c r="E2" s="56"/>
    </row>
    <row r="5" spans="1:7" s="9" customFormat="1" ht="25.5" x14ac:dyDescent="0.2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7" x14ac:dyDescent="0.2">
      <c r="A6" s="1" t="s">
        <v>32</v>
      </c>
      <c r="B6" s="6">
        <v>613618</v>
      </c>
      <c r="C6" s="7">
        <f>B6/B$9</f>
        <v>0.86956977681791581</v>
      </c>
      <c r="D6" s="14">
        <v>96291268156</v>
      </c>
      <c r="E6" s="7">
        <f>D6/D$9</f>
        <v>0.69929196424280027</v>
      </c>
    </row>
    <row r="7" spans="1:7" x14ac:dyDescent="0.2">
      <c r="A7" s="1" t="s">
        <v>30</v>
      </c>
      <c r="B7" s="6">
        <v>92039</v>
      </c>
      <c r="C7" s="7">
        <f>B7/B$9</f>
        <v>0.13043022318208422</v>
      </c>
      <c r="D7" s="14">
        <v>41406965314</v>
      </c>
      <c r="E7" s="7">
        <f>D7/D$9</f>
        <v>0.30070803575719973</v>
      </c>
    </row>
    <row r="9" spans="1:7" x14ac:dyDescent="0.2">
      <c r="A9" s="9" t="s">
        <v>12</v>
      </c>
      <c r="B9" s="10">
        <f>SUM(B6:B7)</f>
        <v>705657</v>
      </c>
      <c r="C9" s="29">
        <f>SUM(C6:C7)</f>
        <v>1</v>
      </c>
      <c r="D9" s="15">
        <f>SUM(D6:D7)</f>
        <v>137698233470</v>
      </c>
      <c r="E9" s="29">
        <f>SUM(E6:E7)</f>
        <v>1</v>
      </c>
      <c r="G9" s="54">
        <f>+D9/1000000000</f>
        <v>137.69823346999999</v>
      </c>
    </row>
  </sheetData>
  <mergeCells count="2">
    <mergeCell ref="A1:E1"/>
    <mergeCell ref="A2:E2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&amp;CPage &amp;P of &amp;N&amp;R&amp;D
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65"/>
  <sheetViews>
    <sheetView zoomScaleNormal="100" workbookViewId="0">
      <selection sqref="A1:H1"/>
    </sheetView>
  </sheetViews>
  <sheetFormatPr defaultRowHeight="12.75" x14ac:dyDescent="0.2"/>
  <cols>
    <col min="1" max="1" width="13.83203125" style="1" bestFit="1" customWidth="1"/>
    <col min="2" max="2" width="10.1640625" style="1" customWidth="1"/>
    <col min="3" max="3" width="8.83203125" style="1" customWidth="1"/>
    <col min="4" max="4" width="11.5" style="1" customWidth="1"/>
    <col min="5" max="5" width="9.33203125" style="1"/>
    <col min="6" max="6" width="19.83203125" style="16" customWidth="1"/>
    <col min="7" max="7" width="9.33203125" style="1"/>
    <col min="8" max="8" width="11.6640625" style="16" customWidth="1"/>
    <col min="9" max="9" width="12.5" style="1" customWidth="1"/>
    <col min="10" max="10" width="10.83203125" style="1" customWidth="1"/>
    <col min="11" max="12" width="9.33203125" style="8"/>
    <col min="13" max="13" width="14.6640625" style="8" customWidth="1"/>
    <col min="14" max="14" width="9.33203125" style="8"/>
    <col min="15" max="16384" width="9.33203125" style="1"/>
  </cols>
  <sheetData>
    <row r="1" spans="1:14" ht="15.75" x14ac:dyDescent="0.25">
      <c r="A1" s="56" t="s">
        <v>48</v>
      </c>
      <c r="B1" s="56"/>
      <c r="C1" s="56"/>
      <c r="D1" s="56"/>
      <c r="E1" s="56"/>
      <c r="F1" s="56"/>
      <c r="G1" s="56"/>
      <c r="H1" s="56"/>
    </row>
    <row r="2" spans="1:14" ht="15.75" x14ac:dyDescent="0.25">
      <c r="A2" s="56" t="s">
        <v>49</v>
      </c>
      <c r="B2" s="56"/>
      <c r="C2" s="56"/>
      <c r="D2" s="56"/>
      <c r="E2" s="56"/>
      <c r="F2" s="56"/>
      <c r="G2" s="56"/>
      <c r="H2" s="56"/>
      <c r="I2" s="55"/>
      <c r="J2" s="55"/>
      <c r="K2" s="55"/>
      <c r="L2" s="55"/>
      <c r="M2" s="55"/>
      <c r="N2" s="1"/>
    </row>
    <row r="4" spans="1:14" ht="38.25" x14ac:dyDescent="0.2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14" x14ac:dyDescent="0.2">
      <c r="A5" s="51" t="s">
        <v>5</v>
      </c>
      <c r="B5" s="6">
        <v>128322</v>
      </c>
      <c r="C5" s="7">
        <f>B5/B$13</f>
        <v>0.95558021252988001</v>
      </c>
      <c r="D5" s="6">
        <v>705657</v>
      </c>
      <c r="E5" s="7">
        <f>D5/D$13</f>
        <v>0.9439078319562435</v>
      </c>
      <c r="F5" s="14">
        <v>137698233470</v>
      </c>
      <c r="G5" s="7">
        <f>F5/F$13</f>
        <v>0.53346644748009497</v>
      </c>
      <c r="H5" s="14">
        <f>IF(D5=0,"-",+F5/D5)</f>
        <v>195134.79419888134</v>
      </c>
      <c r="I5" s="25"/>
    </row>
    <row r="6" spans="1:14" x14ac:dyDescent="0.2">
      <c r="A6" s="51" t="s">
        <v>6</v>
      </c>
      <c r="B6" s="6">
        <v>2384</v>
      </c>
      <c r="C6" s="7">
        <f t="shared" ref="C6:C11" si="0">B6/B$13</f>
        <v>1.7753021513623807E-2</v>
      </c>
      <c r="D6" s="6">
        <v>11514</v>
      </c>
      <c r="E6" s="7">
        <f t="shared" ref="E6:E11" si="1">D6/D$13</f>
        <v>1.5401469520098557E-2</v>
      </c>
      <c r="F6" s="14">
        <v>11847673229</v>
      </c>
      <c r="G6" s="7">
        <f t="shared" ref="G6:G11" si="2">F6/F$13</f>
        <v>4.5899907276273466E-2</v>
      </c>
      <c r="H6" s="14">
        <f t="shared" ref="H6:H11" si="3">IF(D6=0,"-",+F6/D6)</f>
        <v>1028979.7836546813</v>
      </c>
    </row>
    <row r="7" spans="1:14" x14ac:dyDescent="0.2">
      <c r="A7" s="51" t="s">
        <v>7</v>
      </c>
      <c r="B7" s="6">
        <v>278</v>
      </c>
      <c r="C7" s="7">
        <f t="shared" si="0"/>
        <v>2.0701929449611651E-3</v>
      </c>
      <c r="D7" s="6">
        <v>1120</v>
      </c>
      <c r="E7" s="7">
        <f t="shared" si="1"/>
        <v>1.4981453762819509E-3</v>
      </c>
      <c r="F7" s="14">
        <v>1420706586</v>
      </c>
      <c r="G7" s="7">
        <f t="shared" si="2"/>
        <v>5.5040596835987431E-3</v>
      </c>
      <c r="H7" s="14">
        <f t="shared" si="3"/>
        <v>1268488.0232142857</v>
      </c>
    </row>
    <row r="8" spans="1:14" x14ac:dyDescent="0.2">
      <c r="A8" s="51" t="s">
        <v>8</v>
      </c>
      <c r="B8" s="6">
        <v>359</v>
      </c>
      <c r="C8" s="7">
        <f t="shared" si="0"/>
        <v>2.6733786591404975E-3</v>
      </c>
      <c r="D8" s="6">
        <v>2611</v>
      </c>
      <c r="E8" s="7">
        <f t="shared" si="1"/>
        <v>3.4925514084572984E-3</v>
      </c>
      <c r="F8" s="14">
        <v>5080699000</v>
      </c>
      <c r="G8" s="7">
        <f t="shared" si="2"/>
        <v>1.9683494682131677E-2</v>
      </c>
      <c r="H8" s="14">
        <f t="shared" si="3"/>
        <v>1945882.4205285332</v>
      </c>
    </row>
    <row r="9" spans="1:14" x14ac:dyDescent="0.2">
      <c r="A9" s="51" t="s">
        <v>9</v>
      </c>
      <c r="B9" s="6">
        <v>2239</v>
      </c>
      <c r="C9" s="7">
        <f t="shared" si="0"/>
        <v>1.6673244617870678E-2</v>
      </c>
      <c r="D9" s="6">
        <v>24844</v>
      </c>
      <c r="E9" s="7">
        <f t="shared" si="1"/>
        <v>3.3232074757454273E-2</v>
      </c>
      <c r="F9" s="14">
        <v>84645268611</v>
      </c>
      <c r="G9" s="7">
        <f t="shared" si="2"/>
        <v>0.32793021089661595</v>
      </c>
      <c r="H9" s="14">
        <f t="shared" si="3"/>
        <v>3407070.8666478829</v>
      </c>
    </row>
    <row r="10" spans="1:14" x14ac:dyDescent="0.2">
      <c r="A10" s="51" t="s">
        <v>10</v>
      </c>
      <c r="B10" s="6">
        <v>646</v>
      </c>
      <c r="C10" s="7">
        <f t="shared" si="0"/>
        <v>4.8105922390104779E-3</v>
      </c>
      <c r="D10" s="6">
        <v>1728</v>
      </c>
      <c r="E10" s="7">
        <f t="shared" si="1"/>
        <v>2.31142429483501E-3</v>
      </c>
      <c r="F10" s="14">
        <v>17085123000</v>
      </c>
      <c r="G10" s="7">
        <f t="shared" si="2"/>
        <v>6.6190681186597669E-2</v>
      </c>
      <c r="H10" s="14">
        <f t="shared" si="3"/>
        <v>9887223.958333334</v>
      </c>
    </row>
    <row r="11" spans="1:14" x14ac:dyDescent="0.2">
      <c r="A11" s="51" t="s">
        <v>11</v>
      </c>
      <c r="B11" s="6">
        <v>59</v>
      </c>
      <c r="C11" s="7">
        <f t="shared" si="0"/>
        <v>4.3935749551334084E-4</v>
      </c>
      <c r="D11" s="6">
        <v>117</v>
      </c>
      <c r="E11" s="7">
        <f t="shared" si="1"/>
        <v>1.565026866294538E-4</v>
      </c>
      <c r="F11" s="14">
        <v>342060000</v>
      </c>
      <c r="G11" s="7">
        <f t="shared" si="2"/>
        <v>1.3251987946874952E-3</v>
      </c>
      <c r="H11" s="14">
        <f t="shared" si="3"/>
        <v>2923589.7435897435</v>
      </c>
    </row>
    <row r="12" spans="1:14" x14ac:dyDescent="0.2">
      <c r="B12" s="6"/>
      <c r="C12" s="8"/>
      <c r="D12" s="6"/>
      <c r="E12" s="7"/>
      <c r="F12" s="14"/>
      <c r="G12" s="7"/>
      <c r="H12" s="14"/>
    </row>
    <row r="13" spans="1:14" x14ac:dyDescent="0.2">
      <c r="A13" s="9" t="s">
        <v>12</v>
      </c>
      <c r="B13" s="10">
        <f t="shared" ref="B13:G13" si="4">SUM(B5:B11)</f>
        <v>134287</v>
      </c>
      <c r="C13" s="11">
        <f t="shared" si="4"/>
        <v>1</v>
      </c>
      <c r="D13" s="10">
        <f t="shared" si="4"/>
        <v>747591</v>
      </c>
      <c r="E13" s="12">
        <f t="shared" si="4"/>
        <v>1</v>
      </c>
      <c r="F13" s="15">
        <f t="shared" si="4"/>
        <v>258119763896</v>
      </c>
      <c r="G13" s="12">
        <f t="shared" si="4"/>
        <v>1</v>
      </c>
      <c r="H13" s="15">
        <f>F13/D13</f>
        <v>345268.68822123326</v>
      </c>
    </row>
    <row r="14" spans="1:14" x14ac:dyDescent="0.2">
      <c r="E14" s="16"/>
      <c r="F14" s="1"/>
      <c r="G14" s="16"/>
      <c r="H14" s="1"/>
    </row>
    <row r="15" spans="1:14" ht="51" x14ac:dyDescent="0.2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x14ac:dyDescent="0.2">
      <c r="A16" s="1" t="s">
        <v>5</v>
      </c>
      <c r="B16" s="6">
        <v>90835</v>
      </c>
      <c r="C16" s="7">
        <f t="shared" ref="C16:C22" si="5">B16/B$24</f>
        <v>0.97465583656126276</v>
      </c>
      <c r="D16" s="6">
        <v>285326</v>
      </c>
      <c r="E16" s="7">
        <f t="shared" ref="E16:E22" si="6">D16/D$24</f>
        <v>0.97648504262535207</v>
      </c>
      <c r="F16" s="20">
        <v>36509343771</v>
      </c>
      <c r="G16" s="7">
        <f t="shared" ref="G16:G22" si="7">F16/F$24</f>
        <v>0.87674130986983601</v>
      </c>
      <c r="H16" s="20">
        <f t="shared" ref="H16:H22" si="8">IF(D16=0,"-",+F16/D16)</f>
        <v>127956.59621275314</v>
      </c>
      <c r="J16" s="8"/>
      <c r="M16" s="1"/>
      <c r="N16" s="1"/>
    </row>
    <row r="17" spans="1:14" x14ac:dyDescent="0.2">
      <c r="A17" s="1" t="s">
        <v>6</v>
      </c>
      <c r="B17" s="6">
        <v>1186</v>
      </c>
      <c r="C17" s="7">
        <f t="shared" si="5"/>
        <v>1.2725731514962929E-2</v>
      </c>
      <c r="D17" s="6">
        <v>2766</v>
      </c>
      <c r="E17" s="7">
        <f t="shared" si="6"/>
        <v>9.4662162855881481E-3</v>
      </c>
      <c r="F17" s="20">
        <v>1832744487</v>
      </c>
      <c r="G17" s="7">
        <f t="shared" si="7"/>
        <v>4.4011823720190871E-2</v>
      </c>
      <c r="H17" s="20">
        <f t="shared" si="8"/>
        <v>662597.4284164859</v>
      </c>
      <c r="J17" s="8"/>
      <c r="M17" s="1"/>
      <c r="N17" s="1"/>
    </row>
    <row r="18" spans="1:14" x14ac:dyDescent="0.2">
      <c r="A18" s="1" t="s">
        <v>7</v>
      </c>
      <c r="B18" s="6">
        <v>109</v>
      </c>
      <c r="C18" s="7">
        <f t="shared" si="5"/>
        <v>1.1695655439552775E-3</v>
      </c>
      <c r="D18" s="6">
        <v>243</v>
      </c>
      <c r="E18" s="7">
        <f t="shared" si="6"/>
        <v>8.3163071489440342E-4</v>
      </c>
      <c r="F18" s="20">
        <v>130921157</v>
      </c>
      <c r="G18" s="7">
        <f t="shared" si="7"/>
        <v>3.1439619237700282E-3</v>
      </c>
      <c r="H18" s="20">
        <f t="shared" si="8"/>
        <v>538770.19341563783</v>
      </c>
      <c r="J18" s="8"/>
      <c r="M18" s="1"/>
      <c r="N18" s="1"/>
    </row>
    <row r="19" spans="1:14" x14ac:dyDescent="0.2">
      <c r="A19" s="1" t="s">
        <v>8</v>
      </c>
      <c r="B19" s="6">
        <v>198</v>
      </c>
      <c r="C19" s="7">
        <f t="shared" si="5"/>
        <v>2.1245319055334397E-3</v>
      </c>
      <c r="D19" s="6">
        <v>520</v>
      </c>
      <c r="E19" s="7">
        <f t="shared" si="6"/>
        <v>1.7796212829016039E-3</v>
      </c>
      <c r="F19" s="20">
        <v>214335000</v>
      </c>
      <c r="G19" s="7">
        <f t="shared" si="7"/>
        <v>5.1470754946906635E-3</v>
      </c>
      <c r="H19" s="20">
        <f t="shared" si="8"/>
        <v>412182.69230769231</v>
      </c>
      <c r="J19" s="8"/>
      <c r="M19" s="1"/>
      <c r="N19" s="1"/>
    </row>
    <row r="20" spans="1:14" x14ac:dyDescent="0.2">
      <c r="A20" s="1" t="s">
        <v>9</v>
      </c>
      <c r="B20" s="6">
        <v>782</v>
      </c>
      <c r="C20" s="7">
        <f t="shared" si="5"/>
        <v>8.3908280309452025E-3</v>
      </c>
      <c r="D20" s="6">
        <v>3194</v>
      </c>
      <c r="E20" s="7">
        <f t="shared" si="6"/>
        <v>1.0930981495361007E-2</v>
      </c>
      <c r="F20" s="20">
        <v>2042967279</v>
      </c>
      <c r="G20" s="7">
        <f t="shared" si="7"/>
        <v>4.9060147984210524E-2</v>
      </c>
      <c r="H20" s="20">
        <f t="shared" si="8"/>
        <v>639626.57451471512</v>
      </c>
      <c r="J20" s="8"/>
      <c r="M20" s="1"/>
      <c r="N20" s="1"/>
    </row>
    <row r="21" spans="1:14" x14ac:dyDescent="0.2">
      <c r="A21" s="1" t="s">
        <v>10</v>
      </c>
      <c r="B21" s="6">
        <v>78</v>
      </c>
      <c r="C21" s="7">
        <f t="shared" si="5"/>
        <v>8.3693681127074908E-4</v>
      </c>
      <c r="D21" s="6">
        <v>130</v>
      </c>
      <c r="E21" s="7">
        <f t="shared" si="6"/>
        <v>4.4490532072540099E-4</v>
      </c>
      <c r="F21" s="20">
        <v>858327000</v>
      </c>
      <c r="G21" s="7">
        <f t="shared" si="7"/>
        <v>2.0612003957036197E-2</v>
      </c>
      <c r="H21" s="20">
        <f t="shared" si="8"/>
        <v>6602515.384615385</v>
      </c>
      <c r="J21" s="8"/>
      <c r="M21" s="1"/>
      <c r="N21" s="1"/>
    </row>
    <row r="22" spans="1:14" x14ac:dyDescent="0.2">
      <c r="A22" s="1" t="s">
        <v>11</v>
      </c>
      <c r="B22" s="6">
        <v>9</v>
      </c>
      <c r="C22" s="7">
        <f t="shared" si="5"/>
        <v>9.6569632069701811E-5</v>
      </c>
      <c r="D22" s="6">
        <v>18</v>
      </c>
      <c r="E22" s="7">
        <f t="shared" si="6"/>
        <v>6.160227517736322E-5</v>
      </c>
      <c r="F22" s="20">
        <v>53455000</v>
      </c>
      <c r="G22" s="7">
        <f t="shared" si="7"/>
        <v>1.2836770502656562E-3</v>
      </c>
      <c r="H22" s="20">
        <f t="shared" si="8"/>
        <v>2969722.222222222</v>
      </c>
      <c r="N22" s="1"/>
    </row>
    <row r="23" spans="1:14" x14ac:dyDescent="0.2">
      <c r="B23" s="6"/>
      <c r="C23" s="8"/>
      <c r="D23" s="6"/>
      <c r="E23" s="8"/>
      <c r="F23" s="20"/>
      <c r="G23" s="14"/>
      <c r="H23" s="20"/>
      <c r="N23" s="1"/>
    </row>
    <row r="24" spans="1:14" x14ac:dyDescent="0.2">
      <c r="A24" s="9" t="s">
        <v>12</v>
      </c>
      <c r="B24" s="10">
        <f t="shared" ref="B24:G24" si="9">SUM(B16:B22)</f>
        <v>93197</v>
      </c>
      <c r="C24" s="11">
        <f t="shared" si="9"/>
        <v>1</v>
      </c>
      <c r="D24" s="10">
        <f t="shared" si="9"/>
        <v>292197</v>
      </c>
      <c r="E24" s="11">
        <f t="shared" si="9"/>
        <v>1</v>
      </c>
      <c r="F24" s="21">
        <f t="shared" si="9"/>
        <v>41642093694</v>
      </c>
      <c r="G24" s="11">
        <f t="shared" si="9"/>
        <v>0.99999999999999989</v>
      </c>
      <c r="H24" s="20"/>
      <c r="J24" s="24"/>
    </row>
    <row r="25" spans="1:14" x14ac:dyDescent="0.2">
      <c r="A25" s="9"/>
      <c r="B25" s="10"/>
      <c r="C25" s="11"/>
      <c r="D25" s="10"/>
      <c r="E25" s="11"/>
      <c r="F25" s="21"/>
      <c r="G25" s="11"/>
      <c r="H25" s="20"/>
    </row>
    <row r="26" spans="1:14" ht="38.25" x14ac:dyDescent="0.2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4" x14ac:dyDescent="0.2">
      <c r="A27" s="1" t="s">
        <v>5</v>
      </c>
      <c r="B27" s="6">
        <v>126301</v>
      </c>
      <c r="C27" s="7">
        <f>B27/B$35</f>
        <v>0.95500257084959017</v>
      </c>
      <c r="D27" s="6">
        <v>420331</v>
      </c>
      <c r="E27" s="7">
        <f>D27/D$35</f>
        <v>0.9230051340158193</v>
      </c>
      <c r="F27" s="20">
        <v>101188889699</v>
      </c>
      <c r="G27" s="7">
        <f>F27/F$35</f>
        <v>0.46743338287306241</v>
      </c>
      <c r="H27" s="20">
        <f t="shared" ref="H27:H33" si="10">IF(D27=0,"-",+F27/D27)</f>
        <v>240736.20479812339</v>
      </c>
      <c r="J27" s="8"/>
    </row>
    <row r="28" spans="1:14" x14ac:dyDescent="0.2">
      <c r="A28" s="1" t="s">
        <v>6</v>
      </c>
      <c r="B28" s="6">
        <v>2371</v>
      </c>
      <c r="C28" s="7">
        <f t="shared" ref="C28:C33" si="11">B28/B$35</f>
        <v>1.7927895230317879E-2</v>
      </c>
      <c r="D28" s="6">
        <v>8748</v>
      </c>
      <c r="E28" s="7">
        <f t="shared" ref="E28:E33" si="12">D28/D$35</f>
        <v>1.9209739258751763E-2</v>
      </c>
      <c r="F28" s="20">
        <v>10014928742</v>
      </c>
      <c r="G28" s="7">
        <f t="shared" ref="G28:G33" si="13">F28/F$35</f>
        <v>4.6263102945698062E-2</v>
      </c>
      <c r="H28" s="20">
        <f t="shared" si="10"/>
        <v>1144824.9590763603</v>
      </c>
      <c r="J28" s="8"/>
    </row>
    <row r="29" spans="1:14" x14ac:dyDescent="0.2">
      <c r="A29" s="1" t="s">
        <v>7</v>
      </c>
      <c r="B29" s="6">
        <v>277</v>
      </c>
      <c r="C29" s="7">
        <f t="shared" si="11"/>
        <v>2.0944862837613044E-3</v>
      </c>
      <c r="D29" s="6">
        <v>877</v>
      </c>
      <c r="E29" s="7">
        <f t="shared" si="12"/>
        <v>1.9258049073988678E-3</v>
      </c>
      <c r="F29" s="20">
        <v>1289785429</v>
      </c>
      <c r="G29" s="7">
        <f t="shared" si="13"/>
        <v>5.9580529843862107E-3</v>
      </c>
      <c r="H29" s="20">
        <f t="shared" si="10"/>
        <v>1470678.9384264539</v>
      </c>
      <c r="J29" s="8"/>
    </row>
    <row r="30" spans="1:14" x14ac:dyDescent="0.2">
      <c r="A30" s="1" t="s">
        <v>8</v>
      </c>
      <c r="B30" s="6">
        <v>359</v>
      </c>
      <c r="C30" s="7">
        <f t="shared" si="11"/>
        <v>2.7145147143332426E-3</v>
      </c>
      <c r="D30" s="6">
        <v>2091</v>
      </c>
      <c r="E30" s="7">
        <f t="shared" si="12"/>
        <v>4.5916283481995807E-3</v>
      </c>
      <c r="F30" s="20">
        <v>4866364000</v>
      </c>
      <c r="G30" s="7">
        <f t="shared" si="13"/>
        <v>2.2479750430883197E-2</v>
      </c>
      <c r="H30" s="20">
        <f t="shared" si="10"/>
        <v>2327290.2917264467</v>
      </c>
      <c r="J30" s="8"/>
    </row>
    <row r="31" spans="1:14" x14ac:dyDescent="0.2">
      <c r="A31" s="1" t="s">
        <v>9</v>
      </c>
      <c r="B31" s="6">
        <v>2239</v>
      </c>
      <c r="C31" s="7">
        <f t="shared" si="11"/>
        <v>1.692980068354354E-2</v>
      </c>
      <c r="D31" s="6">
        <v>21650</v>
      </c>
      <c r="E31" s="7">
        <f t="shared" si="12"/>
        <v>4.7541249994510246E-2</v>
      </c>
      <c r="F31" s="20">
        <v>82602301332</v>
      </c>
      <c r="G31" s="7">
        <f t="shared" si="13"/>
        <v>0.3815742346770547</v>
      </c>
      <c r="H31" s="20">
        <f t="shared" si="10"/>
        <v>3815348.791316397</v>
      </c>
      <c r="J31" s="8"/>
    </row>
    <row r="32" spans="1:14" x14ac:dyDescent="0.2">
      <c r="A32" s="1" t="s">
        <v>10</v>
      </c>
      <c r="B32" s="6">
        <v>646</v>
      </c>
      <c r="C32" s="7">
        <f t="shared" si="11"/>
        <v>4.8846142213350274E-3</v>
      </c>
      <c r="D32" s="6">
        <v>1598</v>
      </c>
      <c r="E32" s="7">
        <f t="shared" si="12"/>
        <v>3.5090493067541514E-3</v>
      </c>
      <c r="F32" s="20">
        <v>16226796000</v>
      </c>
      <c r="G32" s="7">
        <f t="shared" si="13"/>
        <v>7.4958290085339635E-2</v>
      </c>
      <c r="H32" s="20">
        <f t="shared" si="10"/>
        <v>10154440.55068836</v>
      </c>
      <c r="J32" s="8"/>
    </row>
    <row r="33" spans="1:14" x14ac:dyDescent="0.2">
      <c r="A33" s="1" t="s">
        <v>11</v>
      </c>
      <c r="B33" s="6">
        <v>59</v>
      </c>
      <c r="C33" s="7">
        <f t="shared" si="11"/>
        <v>4.4611801711883376E-4</v>
      </c>
      <c r="D33" s="6">
        <v>99</v>
      </c>
      <c r="E33" s="7">
        <f t="shared" si="12"/>
        <v>2.1739416856612076E-4</v>
      </c>
      <c r="F33" s="20">
        <v>288605000</v>
      </c>
      <c r="G33" s="7">
        <f t="shared" si="13"/>
        <v>1.3331860035757795E-3</v>
      </c>
      <c r="H33" s="20">
        <f t="shared" si="10"/>
        <v>2915202.0202020202</v>
      </c>
      <c r="J33" s="8"/>
    </row>
    <row r="34" spans="1:14" x14ac:dyDescent="0.2">
      <c r="B34" s="6"/>
      <c r="C34" s="8"/>
      <c r="D34" s="6"/>
      <c r="E34" s="8"/>
      <c r="F34" s="20"/>
      <c r="G34" s="14"/>
      <c r="H34" s="20"/>
    </row>
    <row r="35" spans="1:14" x14ac:dyDescent="0.2">
      <c r="A35" s="9" t="s">
        <v>12</v>
      </c>
      <c r="B35" s="10">
        <f t="shared" ref="B35:G35" si="14">SUM(B27:B33)</f>
        <v>132252</v>
      </c>
      <c r="C35" s="11">
        <f t="shared" si="14"/>
        <v>1</v>
      </c>
      <c r="D35" s="10">
        <f t="shared" si="14"/>
        <v>455394</v>
      </c>
      <c r="E35" s="11">
        <f t="shared" si="14"/>
        <v>1</v>
      </c>
      <c r="F35" s="21">
        <f t="shared" si="14"/>
        <v>216477670202</v>
      </c>
      <c r="G35" s="11">
        <f t="shared" si="14"/>
        <v>1</v>
      </c>
      <c r="H35" s="20"/>
    </row>
    <row r="36" spans="1:14" x14ac:dyDescent="0.2">
      <c r="A36" s="9"/>
      <c r="B36" s="10"/>
      <c r="C36" s="11"/>
      <c r="D36" s="10"/>
      <c r="E36" s="11"/>
      <c r="F36" s="21"/>
      <c r="G36" s="11"/>
      <c r="H36" s="20"/>
    </row>
    <row r="37" spans="1:14" ht="51" x14ac:dyDescent="0.2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x14ac:dyDescent="0.2">
      <c r="A38" s="1" t="s">
        <v>5</v>
      </c>
      <c r="B38" s="6">
        <v>107536</v>
      </c>
      <c r="C38" s="7">
        <f t="shared" ref="C38:C44" si="15">B38/B$46</f>
        <v>0.95168812779326517</v>
      </c>
      <c r="D38" s="6">
        <v>259149</v>
      </c>
      <c r="E38" s="7">
        <f t="shared" ref="E38:E44" si="16">D38/D$46</f>
        <v>0.9241195601009885</v>
      </c>
      <c r="F38" s="20">
        <v>64489831132</v>
      </c>
      <c r="G38" s="7">
        <f t="shared" ref="G38:G44" si="17">F38/F$46</f>
        <v>0.46660633130930751</v>
      </c>
      <c r="H38" s="20">
        <f t="shared" ref="H38:H44" si="18">IF(D38=0,"-",+F38/D38)</f>
        <v>248852.32484786745</v>
      </c>
      <c r="J38" s="8"/>
      <c r="N38" s="1"/>
    </row>
    <row r="39" spans="1:14" x14ac:dyDescent="0.2">
      <c r="A39" s="1" t="s">
        <v>6</v>
      </c>
      <c r="B39" s="6">
        <v>2137</v>
      </c>
      <c r="C39" s="7">
        <f t="shared" si="15"/>
        <v>1.891234125403779E-2</v>
      </c>
      <c r="D39" s="6">
        <v>6599</v>
      </c>
      <c r="E39" s="7">
        <f t="shared" si="16"/>
        <v>2.3531886972770193E-2</v>
      </c>
      <c r="F39" s="20">
        <v>8521665742</v>
      </c>
      <c r="G39" s="7">
        <f t="shared" si="17"/>
        <v>6.1657211977808962E-2</v>
      </c>
      <c r="H39" s="20">
        <f t="shared" si="18"/>
        <v>1291357.1362327626</v>
      </c>
      <c r="J39" s="8"/>
      <c r="N39" s="1"/>
    </row>
    <row r="40" spans="1:14" x14ac:dyDescent="0.2">
      <c r="A40" s="1" t="s">
        <v>7</v>
      </c>
      <c r="B40" s="6">
        <v>257</v>
      </c>
      <c r="C40" s="7">
        <f t="shared" si="15"/>
        <v>2.2744369219876988E-3</v>
      </c>
      <c r="D40" s="6">
        <v>768</v>
      </c>
      <c r="E40" s="7">
        <f t="shared" si="16"/>
        <v>2.738670888784287E-3</v>
      </c>
      <c r="F40" s="20">
        <v>1177845429</v>
      </c>
      <c r="G40" s="7">
        <f t="shared" si="17"/>
        <v>8.5221208495678564E-3</v>
      </c>
      <c r="H40" s="20">
        <f t="shared" si="18"/>
        <v>1533652.90234375</v>
      </c>
      <c r="J40" s="8"/>
      <c r="N40" s="1"/>
    </row>
    <row r="41" spans="1:14" x14ac:dyDescent="0.2">
      <c r="A41" s="1" t="s">
        <v>8</v>
      </c>
      <c r="B41" s="6">
        <v>337</v>
      </c>
      <c r="C41" s="7">
        <f t="shared" si="15"/>
        <v>2.9824328510111068E-3</v>
      </c>
      <c r="D41" s="6">
        <v>1318</v>
      </c>
      <c r="E41" s="7">
        <f t="shared" si="16"/>
        <v>4.6999586346584505E-3</v>
      </c>
      <c r="F41" s="20">
        <v>4016737000</v>
      </c>
      <c r="G41" s="7">
        <f t="shared" si="17"/>
        <v>2.9062487565956027E-2</v>
      </c>
      <c r="H41" s="20">
        <f t="shared" si="18"/>
        <v>3047600.1517450684</v>
      </c>
      <c r="J41" s="8"/>
      <c r="N41" s="1"/>
    </row>
    <row r="42" spans="1:14" x14ac:dyDescent="0.2">
      <c r="A42" s="1" t="s">
        <v>9</v>
      </c>
      <c r="B42" s="6">
        <v>2031</v>
      </c>
      <c r="C42" s="7">
        <f t="shared" si="15"/>
        <v>1.7974246648081775E-2</v>
      </c>
      <c r="D42" s="6">
        <v>11084</v>
      </c>
      <c r="E42" s="7">
        <f t="shared" si="16"/>
        <v>3.9525297045944055E-2</v>
      </c>
      <c r="F42" s="20">
        <v>44910874205</v>
      </c>
      <c r="G42" s="7">
        <f t="shared" si="17"/>
        <v>0.32494577642475164</v>
      </c>
      <c r="H42" s="20">
        <f t="shared" si="18"/>
        <v>4051865.2296102489</v>
      </c>
      <c r="J42" s="8"/>
      <c r="N42" s="1"/>
    </row>
    <row r="43" spans="1:14" x14ac:dyDescent="0.2">
      <c r="A43" s="1" t="s">
        <v>10</v>
      </c>
      <c r="B43" s="6">
        <v>643</v>
      </c>
      <c r="C43" s="7">
        <f t="shared" si="15"/>
        <v>5.6905172795256431E-3</v>
      </c>
      <c r="D43" s="6">
        <v>1440</v>
      </c>
      <c r="E43" s="7">
        <f t="shared" si="16"/>
        <v>5.1350079164705379E-3</v>
      </c>
      <c r="F43" s="20">
        <v>14854366000</v>
      </c>
      <c r="G43" s="7">
        <f t="shared" si="17"/>
        <v>0.10747649825596248</v>
      </c>
      <c r="H43" s="20">
        <f t="shared" si="18"/>
        <v>10315531.944444444</v>
      </c>
      <c r="J43" s="8"/>
      <c r="N43" s="1"/>
    </row>
    <row r="44" spans="1:14" x14ac:dyDescent="0.2">
      <c r="A44" s="1" t="s">
        <v>11</v>
      </c>
      <c r="B44" s="6">
        <v>54</v>
      </c>
      <c r="C44" s="7">
        <f t="shared" si="15"/>
        <v>4.7789725209080046E-4</v>
      </c>
      <c r="D44" s="6">
        <v>70</v>
      </c>
      <c r="E44" s="7">
        <f t="shared" si="16"/>
        <v>2.496184403839845E-4</v>
      </c>
      <c r="F44" s="20">
        <v>239045000</v>
      </c>
      <c r="G44" s="7">
        <f t="shared" si="17"/>
        <v>1.7295736166455405E-3</v>
      </c>
      <c r="H44" s="20">
        <f t="shared" si="18"/>
        <v>3414928.5714285714</v>
      </c>
      <c r="J44" s="8"/>
      <c r="N44" s="1"/>
    </row>
    <row r="46" spans="1:14" x14ac:dyDescent="0.2">
      <c r="A46" s="9" t="s">
        <v>12</v>
      </c>
      <c r="B46" s="10">
        <f t="shared" ref="B46:G46" si="19">SUM(B38:B44)</f>
        <v>112995</v>
      </c>
      <c r="C46" s="11">
        <f t="shared" si="19"/>
        <v>0.99999999999999989</v>
      </c>
      <c r="D46" s="10">
        <f t="shared" si="19"/>
        <v>280428</v>
      </c>
      <c r="E46" s="11">
        <f t="shared" si="19"/>
        <v>1.0000000000000002</v>
      </c>
      <c r="F46" s="10">
        <f t="shared" si="19"/>
        <v>138210364508</v>
      </c>
      <c r="G46" s="11">
        <f t="shared" si="19"/>
        <v>0.99999999999999989</v>
      </c>
      <c r="H46" s="6"/>
    </row>
    <row r="47" spans="1:14" x14ac:dyDescent="0.2">
      <c r="I47" s="8"/>
    </row>
    <row r="48" spans="1:14" ht="63.75" x14ac:dyDescent="0.2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x14ac:dyDescent="0.2">
      <c r="A49" s="1" t="s">
        <v>5</v>
      </c>
      <c r="B49" s="6">
        <v>92361</v>
      </c>
      <c r="C49" s="7">
        <f t="shared" ref="C49:C55" si="20">B49/B$57</f>
        <v>0.96332801401796053</v>
      </c>
      <c r="D49" s="6">
        <v>161182</v>
      </c>
      <c r="E49" s="7">
        <f t="shared" ref="E49:E55" si="21">D49/D$57</f>
        <v>0.92121897968748212</v>
      </c>
      <c r="F49" s="20">
        <v>36699058567</v>
      </c>
      <c r="G49" s="7">
        <f t="shared" ref="G49:G55" si="22">F49/F$57</f>
        <v>0.46889385346266449</v>
      </c>
      <c r="H49" s="20">
        <f t="shared" ref="H49:H55" si="23">IF(D49=0,"-",+F49/D49)</f>
        <v>227687.07775682147</v>
      </c>
      <c r="J49" s="8"/>
      <c r="N49" s="1"/>
    </row>
    <row r="50" spans="1:14" x14ac:dyDescent="0.2">
      <c r="A50" s="1" t="s">
        <v>6</v>
      </c>
      <c r="B50" s="6">
        <v>1037</v>
      </c>
      <c r="C50" s="7">
        <f t="shared" si="20"/>
        <v>1.0815941258070236E-2</v>
      </c>
      <c r="D50" s="6">
        <v>2149</v>
      </c>
      <c r="E50" s="7">
        <f t="shared" si="21"/>
        <v>1.2282386292193912E-2</v>
      </c>
      <c r="F50" s="20">
        <v>1493263000</v>
      </c>
      <c r="G50" s="7">
        <f t="shared" si="22"/>
        <v>1.9079013730690798E-2</v>
      </c>
      <c r="H50" s="20">
        <f t="shared" si="23"/>
        <v>694864.12284783623</v>
      </c>
      <c r="J50" s="8"/>
      <c r="N50" s="1"/>
    </row>
    <row r="51" spans="1:14" x14ac:dyDescent="0.2">
      <c r="A51" s="1" t="s">
        <v>7</v>
      </c>
      <c r="B51" s="6">
        <v>60</v>
      </c>
      <c r="C51" s="7">
        <f t="shared" si="20"/>
        <v>6.2580180856722678E-4</v>
      </c>
      <c r="D51" s="6">
        <v>109</v>
      </c>
      <c r="E51" s="7">
        <f t="shared" si="21"/>
        <v>6.2297817861756003E-4</v>
      </c>
      <c r="F51" s="20">
        <v>111940000</v>
      </c>
      <c r="G51" s="7">
        <f t="shared" si="22"/>
        <v>1.4302268234152509E-3</v>
      </c>
      <c r="H51" s="20">
        <f t="shared" si="23"/>
        <v>1026972.4770642202</v>
      </c>
      <c r="J51" s="8"/>
      <c r="N51" s="1"/>
    </row>
    <row r="52" spans="1:14" x14ac:dyDescent="0.2">
      <c r="A52" s="1" t="s">
        <v>8</v>
      </c>
      <c r="B52" s="6">
        <v>316</v>
      </c>
      <c r="C52" s="7">
        <f t="shared" si="20"/>
        <v>3.2958895251207275E-3</v>
      </c>
      <c r="D52" s="6">
        <v>773</v>
      </c>
      <c r="E52" s="7">
        <f t="shared" si="21"/>
        <v>4.4180012116639801E-3</v>
      </c>
      <c r="F52" s="20">
        <v>849627000</v>
      </c>
      <c r="G52" s="7">
        <f t="shared" si="22"/>
        <v>1.085545225386662E-2</v>
      </c>
      <c r="H52" s="20">
        <f t="shared" si="23"/>
        <v>1099129.3661060801</v>
      </c>
      <c r="J52" s="8"/>
      <c r="N52" s="1"/>
    </row>
    <row r="53" spans="1:14" x14ac:dyDescent="0.2">
      <c r="A53" s="1" t="s">
        <v>9</v>
      </c>
      <c r="B53" s="6">
        <v>1993</v>
      </c>
      <c r="C53" s="7">
        <f t="shared" si="20"/>
        <v>2.0787050074574716E-2</v>
      </c>
      <c r="D53" s="6">
        <v>10566</v>
      </c>
      <c r="E53" s="7">
        <f t="shared" si="21"/>
        <v>6.0388875552964578E-2</v>
      </c>
      <c r="F53" s="20">
        <v>37691427127</v>
      </c>
      <c r="G53" s="7">
        <f t="shared" si="22"/>
        <v>0.48157307566407564</v>
      </c>
      <c r="H53" s="20">
        <f t="shared" si="23"/>
        <v>3567237.0932235471</v>
      </c>
      <c r="J53" s="8"/>
      <c r="N53" s="1"/>
    </row>
    <row r="54" spans="1:14" x14ac:dyDescent="0.2">
      <c r="A54" s="1" t="s">
        <v>10</v>
      </c>
      <c r="B54" s="6">
        <v>86</v>
      </c>
      <c r="C54" s="7">
        <f t="shared" si="20"/>
        <v>8.9698259227969171E-4</v>
      </c>
      <c r="D54" s="6">
        <v>158</v>
      </c>
      <c r="E54" s="7">
        <f t="shared" si="21"/>
        <v>9.0303258918875671E-4</v>
      </c>
      <c r="F54" s="20">
        <v>1372430000</v>
      </c>
      <c r="G54" s="7">
        <f t="shared" si="22"/>
        <v>1.7535163473823414E-2</v>
      </c>
      <c r="H54" s="20">
        <f t="shared" si="23"/>
        <v>8686265.8227848094</v>
      </c>
      <c r="J54" s="8"/>
      <c r="N54" s="1"/>
    </row>
    <row r="55" spans="1:14" x14ac:dyDescent="0.2">
      <c r="A55" s="1" t="s">
        <v>11</v>
      </c>
      <c r="B55" s="6">
        <v>24</v>
      </c>
      <c r="C55" s="7">
        <f t="shared" si="20"/>
        <v>2.5032072342689071E-4</v>
      </c>
      <c r="D55" s="6">
        <v>29</v>
      </c>
      <c r="E55" s="7">
        <f t="shared" si="21"/>
        <v>1.6574648788907558E-4</v>
      </c>
      <c r="F55" s="20">
        <v>49560000</v>
      </c>
      <c r="G55" s="7">
        <f t="shared" si="22"/>
        <v>6.3321459146381846E-4</v>
      </c>
      <c r="H55" s="20">
        <f t="shared" si="23"/>
        <v>1708965.5172413792</v>
      </c>
      <c r="J55" s="8"/>
      <c r="N55" s="1"/>
    </row>
    <row r="56" spans="1:14" x14ac:dyDescent="0.2">
      <c r="B56" s="6"/>
      <c r="C56" s="7"/>
      <c r="D56" s="6"/>
      <c r="E56" s="7"/>
      <c r="F56" s="20"/>
      <c r="G56" s="7"/>
      <c r="H56" s="20"/>
      <c r="I56" s="16"/>
    </row>
    <row r="57" spans="1:14" x14ac:dyDescent="0.2">
      <c r="A57" s="9" t="s">
        <v>12</v>
      </c>
      <c r="B57" s="10">
        <f t="shared" ref="B57:G57" si="24">SUM(B49:B55)</f>
        <v>95877</v>
      </c>
      <c r="C57" s="11">
        <f t="shared" si="24"/>
        <v>1</v>
      </c>
      <c r="D57" s="10">
        <f t="shared" si="24"/>
        <v>174966</v>
      </c>
      <c r="E57" s="11">
        <f t="shared" si="24"/>
        <v>1</v>
      </c>
      <c r="F57" s="10">
        <f t="shared" si="24"/>
        <v>78267305694</v>
      </c>
      <c r="G57" s="11">
        <f t="shared" si="24"/>
        <v>1</v>
      </c>
      <c r="H57" s="20"/>
    </row>
    <row r="58" spans="1:14" x14ac:dyDescent="0.2">
      <c r="F58" s="1"/>
      <c r="H58" s="1"/>
    </row>
    <row r="59" spans="1:14" x14ac:dyDescent="0.2">
      <c r="A59" s="26"/>
      <c r="B59" s="6"/>
      <c r="C59" s="7"/>
      <c r="F59" s="24"/>
    </row>
    <row r="60" spans="1:14" x14ac:dyDescent="0.2">
      <c r="A60" s="26"/>
      <c r="B60" s="6"/>
      <c r="C60" s="7"/>
    </row>
    <row r="61" spans="1:14" x14ac:dyDescent="0.2">
      <c r="A61" s="26"/>
      <c r="B61" s="6"/>
      <c r="C61" s="7"/>
    </row>
    <row r="62" spans="1:14" x14ac:dyDescent="0.2">
      <c r="A62" s="26"/>
      <c r="B62" s="6"/>
    </row>
    <row r="63" spans="1:14" x14ac:dyDescent="0.2">
      <c r="A63" s="26"/>
      <c r="B63" s="6"/>
      <c r="C63" s="7"/>
    </row>
    <row r="64" spans="1:14" x14ac:dyDescent="0.2">
      <c r="A64" s="26"/>
      <c r="B64" s="6"/>
      <c r="C64" s="7"/>
    </row>
    <row r="65" spans="1:3" x14ac:dyDescent="0.2">
      <c r="A65" s="26"/>
      <c r="B65" s="6"/>
      <c r="C65" s="7"/>
    </row>
  </sheetData>
  <mergeCells count="2">
    <mergeCell ref="A1:H1"/>
    <mergeCell ref="A2:H2"/>
  </mergeCells>
  <phoneticPr fontId="0" type="noConversion"/>
  <hyperlinks>
    <hyperlink ref="A5" location="Definitions!A1" display="Bond" xr:uid="{00000000-0004-0000-0400-000000000000}"/>
    <hyperlink ref="A6:A11" location="Definitions!A1" display="Long Note" xr:uid="{00000000-0004-0000-0400-000001000000}"/>
  </hyperlinks>
  <printOptions horizontalCentered="1"/>
  <pageMargins left="0.75" right="0.75" top="1" bottom="1" header="0.5" footer="0.5"/>
  <pageSetup scale="94" orientation="portrait" r:id="rId1"/>
  <headerFooter alignWithMargins="0">
    <oddFooter>&amp;CPage &amp;P of &amp;N&amp;R&amp;D
&amp;F</oddFooter>
  </headerFooter>
  <rowBreaks count="1" manualBreakCount="1">
    <brk id="3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7:K16"/>
  <sheetViews>
    <sheetView workbookViewId="0"/>
  </sheetViews>
  <sheetFormatPr defaultColWidth="10.6640625" defaultRowHeight="12.75" x14ac:dyDescent="0.2"/>
  <cols>
    <col min="1" max="1" width="10.6640625" style="30" customWidth="1"/>
    <col min="2" max="2" width="14.83203125" style="30" bestFit="1" customWidth="1"/>
    <col min="3" max="16384" width="10.6640625" style="30"/>
  </cols>
  <sheetData>
    <row r="7" spans="2:11" ht="15.75" x14ac:dyDescent="0.25">
      <c r="C7" s="31" t="s">
        <v>33</v>
      </c>
    </row>
    <row r="8" spans="2:11" ht="13.5" thickBot="1" x14ac:dyDescent="0.25"/>
    <row r="9" spans="2:11" x14ac:dyDescent="0.2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x14ac:dyDescent="0.2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x14ac:dyDescent="0.2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x14ac:dyDescent="0.2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x14ac:dyDescent="0.2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x14ac:dyDescent="0.2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x14ac:dyDescent="0.2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 x14ac:dyDescent="0.25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New Issue Chart</vt:lpstr>
      <vt:lpstr>Average Size Chart</vt:lpstr>
      <vt:lpstr>Trades by Sec Type Chart</vt:lpstr>
      <vt:lpstr>New Issue Data</vt:lpstr>
      <vt:lpstr>Trades by Sec Type Data</vt:lpstr>
      <vt:lpstr>Definitions</vt:lpstr>
      <vt:lpstr>'Trades by Sec Type Data'!Print_Area</vt:lpstr>
    </vt:vector>
  </TitlesOfParts>
  <Company>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Wagoner</dc:creator>
  <cp:lastModifiedBy>Benjamin Felser</cp:lastModifiedBy>
  <cp:lastPrinted>2001-02-08T21:22:29Z</cp:lastPrinted>
  <dcterms:created xsi:type="dcterms:W3CDTF">2000-09-06T18:30:25Z</dcterms:created>
  <dcterms:modified xsi:type="dcterms:W3CDTF">2019-08-05T15:09:57Z</dcterms:modified>
</cp:coreProperties>
</file>