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<sst xmlns="http://schemas.openxmlformats.org/spreadsheetml/2006/main" count="117" uniqueCount="50">
  <si>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</si>
  <si>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</si>
  <si>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</si>
  <si>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</si>
  <si>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</si>
  <si>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</si>
  <si>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</si>
  <si>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</si>
  <si>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</si>
  <si>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</si>
  <si>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</si>
  <si>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</si>
  <si>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</si>
  <si>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</si>
  <si>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</si>
  <si>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</si>
  <si>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</si>
  <si>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</si>
  <si>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</si>
  <si>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</si>
  <si>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</si>
  <si>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</si>
  <si>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</si>
  <si>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</si>
  <si>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</si>
  <si>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</si>
  <si>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</si>
  <si>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</si>
  <si>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</si>
  <si>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</si>
  <si>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</si>
  <si>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</si>
  <si>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</si>
  <si>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</si>
  <si>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</si>
  <si>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</si>
  <si>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</si>
  <si>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</si>
  <si>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</si>
  <si>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</si>
  <si>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</si>
  <si>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</si>
  <si>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</si>
  <si>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</si>
  <si>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</si>
  <si>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</si>
  <si>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</si>
  <si>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</si>
  <si>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</si>
  <si>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March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</si>
</sst>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51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.75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8.75"/>
      <color indexed="8"/>
      <name val="Times New Roman"/>
      <family val="1"/>
    </font>
    <font>
      <sz val="5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8"/>
      <color indexed="8"/>
      <name val="Times New Roman"/>
      <family val="1"/>
    </font>
    <font>
      <sz val="15.5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59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59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9" fontId="2" fillId="0" borderId="0" xfId="59" applyFont="1" applyAlignment="1">
      <alignment horizontal="center"/>
    </xf>
    <xf numFmtId="9" fontId="2" fillId="0" borderId="0" xfId="59" applyNumberFormat="1" applyFont="1" applyAlignment="1">
      <alignment horizontal="center"/>
    </xf>
    <xf numFmtId="5" fontId="2" fillId="0" borderId="10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37" fontId="2" fillId="0" borderId="10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3" fontId="2" fillId="0" borderId="1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164" fontId="2" fillId="0" borderId="0" xfId="59" applyNumberFormat="1" applyFont="1" applyAlignment="1">
      <alignment horizontal="center"/>
    </xf>
    <xf numFmtId="0" fontId="3" fillId="0" borderId="0" xfId="56">
      <alignment/>
      <protection/>
    </xf>
    <xf numFmtId="0" fontId="4" fillId="0" borderId="0" xfId="56" applyFont="1">
      <alignment/>
      <protection/>
    </xf>
    <xf numFmtId="0" fontId="3" fillId="0" borderId="11" xfId="56" applyBorder="1">
      <alignment/>
      <protection/>
    </xf>
    <xf numFmtId="0" fontId="3" fillId="0" borderId="12" xfId="56" applyBorder="1">
      <alignment/>
      <protection/>
    </xf>
    <xf numFmtId="0" fontId="3" fillId="0" borderId="13" xfId="56" applyBorder="1">
      <alignment/>
      <protection/>
    </xf>
    <xf numFmtId="0" fontId="3" fillId="0" borderId="14" xfId="56" applyBorder="1">
      <alignment/>
      <protection/>
    </xf>
    <xf numFmtId="0" fontId="3" fillId="0" borderId="15" xfId="56" applyBorder="1">
      <alignment/>
      <protection/>
    </xf>
    <xf numFmtId="0" fontId="3" fillId="0" borderId="16" xfId="56" applyBorder="1">
      <alignment/>
      <protection/>
    </xf>
    <xf numFmtId="0" fontId="3" fillId="0" borderId="17" xfId="56" applyBorder="1">
      <alignment/>
      <protection/>
    </xf>
    <xf numFmtId="0" fontId="3" fillId="0" borderId="18" xfId="56" applyBorder="1">
      <alignment/>
      <protection/>
    </xf>
    <xf numFmtId="0" fontId="3" fillId="0" borderId="19" xfId="56" applyBorder="1">
      <alignment/>
      <protection/>
    </xf>
    <xf numFmtId="0" fontId="3" fillId="0" borderId="10" xfId="56" applyBorder="1">
      <alignment/>
      <protection/>
    </xf>
    <xf numFmtId="0" fontId="3" fillId="0" borderId="20" xfId="56" applyBorder="1">
      <alignment/>
      <protection/>
    </xf>
    <xf numFmtId="0" fontId="3" fillId="0" borderId="21" xfId="56" applyBorder="1">
      <alignment/>
      <protection/>
    </xf>
    <xf numFmtId="0" fontId="3" fillId="0" borderId="22" xfId="56" applyBorder="1">
      <alignment/>
      <protection/>
    </xf>
    <xf numFmtId="0" fontId="3" fillId="0" borderId="23" xfId="56" applyBorder="1">
      <alignment/>
      <protection/>
    </xf>
    <xf numFmtId="0" fontId="3" fillId="0" borderId="24" xfId="56" applyBorder="1">
      <alignment/>
      <protection/>
    </xf>
    <xf numFmtId="0" fontId="3" fillId="0" borderId="25" xfId="56" applyBorder="1">
      <alignment/>
      <protection/>
    </xf>
    <xf numFmtId="0" fontId="3" fillId="0" borderId="26" xfId="56" applyBorder="1">
      <alignment/>
      <protection/>
    </xf>
    <xf numFmtId="0" fontId="3" fillId="0" borderId="27" xfId="56" applyBorder="1">
      <alignment/>
      <protection/>
    </xf>
    <xf numFmtId="0" fontId="3" fillId="0" borderId="28" xfId="56" applyBorder="1">
      <alignment/>
      <protection/>
    </xf>
    <xf numFmtId="0" fontId="5" fillId="0" borderId="0" xfId="52" applyAlignment="1" applyProtection="1">
      <alignment/>
      <protection/>
    </xf>
    <xf numFmtId="0" fontId="3" fillId="0" borderId="29" xfId="56" applyFont="1" applyBorder="1">
      <alignment/>
      <protection/>
    </xf>
    <xf numFmtId="0" fontId="3" fillId="0" borderId="15" xfId="56" applyFont="1" applyBorder="1">
      <alignment/>
      <protection/>
    </xf>
    <xf numFmtId="44" fontId="0" fillId="0" borderId="0" xfId="44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Definition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 w="3175"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3825"/>
          <c:y val="0.297"/>
          <c:w val="0.23375"/>
          <c:h val="0.40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633042</c:v>
                </c:pt>
                <c:pt idx="1">
                  <c:v>170127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125"/>
          <c:y val="-0.02"/>
        </c:manualLayout>
      </c:layout>
      <c:spPr>
        <a:noFill/>
        <a:ln w="3175"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62"/>
          <c:y val="0.176"/>
          <c:w val="0.4225"/>
          <c:h val="0.607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803169</c:v>
                </c:pt>
                <c:pt idx="1">
                  <c:v>5252</c:v>
                </c:pt>
                <c:pt idx="2">
                  <c:v>801</c:v>
                </c:pt>
                <c:pt idx="3">
                  <c:v>1320</c:v>
                </c:pt>
                <c:pt idx="4">
                  <c:v>11795</c:v>
                </c:pt>
                <c:pt idx="5">
                  <c:v>833</c:v>
                </c:pt>
                <c:pt idx="6">
                  <c:v>371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2"/>
          <c:y val="-0.0195"/>
        </c:manualLayout>
      </c:layout>
      <c:spPr>
        <a:noFill/>
        <a:ln w="3175"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5425"/>
          <c:y val="0.172"/>
          <c:w val="0.438"/>
          <c:h val="0.61325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156650726414</c:v>
                </c:pt>
                <c:pt idx="1">
                  <c:v>4354509211</c:v>
                </c:pt>
                <c:pt idx="2">
                  <c:v>674349204</c:v>
                </c:pt>
                <c:pt idx="3">
                  <c:v>2436174935</c:v>
                </c:pt>
                <c:pt idx="4">
                  <c:v>47631865664</c:v>
                </c:pt>
                <c:pt idx="5">
                  <c:v>14494209000</c:v>
                </c:pt>
                <c:pt idx="6">
                  <c:v>1058117314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7075"/>
          <c:y val="-0.0035"/>
        </c:manualLayout>
      </c:layout>
      <c:spPr>
        <a:noFill/>
        <a:ln w="3175"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38"/>
          <c:y val="0.29275"/>
          <c:w val="0.23925"/>
          <c:h val="0.41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97061183308</c:v>
                </c:pt>
                <c:pt idx="1">
                  <c:v>59589543106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>
        <c:manualLayout>
          <c:xMode val="factor"/>
          <c:yMode val="factor"/>
          <c:x val="-0.01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2375"/>
          <c:w val="0.9612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195040.80263805002</c:v>
                </c:pt>
                <c:pt idx="1">
                  <c:v>163486.11447938674</c:v>
                </c:pt>
                <c:pt idx="2">
                  <c:v>214292.9034873884</c:v>
                </c:pt>
                <c:pt idx="3">
                  <c:v>216865.13526409166</c:v>
                </c:pt>
                <c:pt idx="4">
                  <c:v>209251.40613206426</c:v>
                </c:pt>
              </c:numCache>
            </c:numRef>
          </c:val>
        </c:ser>
        <c:axId val="10076475"/>
        <c:axId val="23579412"/>
      </c:barChart>
      <c:catAx>
        <c:axId val="10076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46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3579412"/>
        <c:crosses val="autoZero"/>
        <c:auto val="1"/>
        <c:lblOffset val="100"/>
        <c:tickLblSkip val="1"/>
        <c:noMultiLvlLbl val="0"/>
      </c:catAx>
      <c:valAx>
        <c:axId val="23579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00764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15"/>
          <c:y val="0.12"/>
          <c:w val="0.98975"/>
          <c:h val="0.7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17400010.80432173</c:v>
                </c:pt>
                <c:pt idx="1">
                  <c:v>2587000</c:v>
                </c:pt>
                <c:pt idx="2">
                  <c:v>17489461.352657005</c:v>
                </c:pt>
                <c:pt idx="3">
                  <c:v>17423825.597749647</c:v>
                </c:pt>
                <c:pt idx="4">
                  <c:v>17888324.786324788</c:v>
                </c:pt>
              </c:numCache>
            </c:numRef>
          </c:val>
        </c:ser>
        <c:axId val="10888117"/>
        <c:axId val="30884190"/>
      </c:barChart>
      <c:catAx>
        <c:axId val="10888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4575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0884190"/>
        <c:crosses val="autoZero"/>
        <c:auto val="1"/>
        <c:lblOffset val="100"/>
        <c:tickLblSkip val="1"/>
        <c:noMultiLvlLbl val="0"/>
      </c:catAx>
      <c:valAx>
        <c:axId val="30884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08881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>
        <c:manualLayout>
          <c:xMode val="factor"/>
          <c:yMode val="factor"/>
          <c:x val="-0.01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25"/>
          <c:y val="0.1375"/>
          <c:w val="0.97375"/>
          <c:h val="0.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829114.4727722772</c:v>
                </c:pt>
                <c:pt idx="1">
                  <c:v>605010.4906882591</c:v>
                </c:pt>
                <c:pt idx="2">
                  <c:v>898013.7552900175</c:v>
                </c:pt>
                <c:pt idx="3">
                  <c:v>952470.3515697855</c:v>
                </c:pt>
                <c:pt idx="4">
                  <c:v>679030.1675</c:v>
                </c:pt>
              </c:numCache>
            </c:numRef>
          </c:val>
        </c:ser>
        <c:axId val="9522255"/>
        <c:axId val="18591432"/>
      </c:barChart>
      <c:catAx>
        <c:axId val="9522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48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8591432"/>
        <c:crosses val="autoZero"/>
        <c:auto val="1"/>
        <c:lblOffset val="100"/>
        <c:tickLblSkip val="1"/>
        <c:noMultiLvlLbl val="0"/>
      </c:catAx>
      <c:valAx>
        <c:axId val="18591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95222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>
        <c:manualLayout>
          <c:xMode val="factor"/>
          <c:yMode val="factor"/>
          <c:x val="-0.01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25"/>
          <c:y val="0.13625"/>
          <c:w val="0.97675"/>
          <c:h val="0.7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841884.1498127341</c:v>
                </c:pt>
                <c:pt idx="1">
                  <c:v>383915.1736111111</c:v>
                </c:pt>
                <c:pt idx="2">
                  <c:v>942260.9117199391</c:v>
                </c:pt>
                <c:pt idx="3">
                  <c:v>838453.2617449665</c:v>
                </c:pt>
                <c:pt idx="4">
                  <c:v>1956512.7049180327</c:v>
                </c:pt>
              </c:numCache>
            </c:numRef>
          </c:val>
        </c:ser>
        <c:axId val="33105161"/>
        <c:axId val="29510994"/>
      </c:barChart>
      <c:catAx>
        <c:axId val="33105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48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9510994"/>
        <c:crosses val="autoZero"/>
        <c:auto val="1"/>
        <c:lblOffset val="100"/>
        <c:tickLblSkip val="1"/>
        <c:noMultiLvlLbl val="0"/>
      </c:catAx>
      <c:valAx>
        <c:axId val="29510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31051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>
        <c:manualLayout>
          <c:xMode val="factor"/>
          <c:yMode val="factor"/>
          <c:x val="-0.02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25"/>
          <c:y val="0.13625"/>
          <c:w val="0.97675"/>
          <c:h val="0.7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1845587.071969697</c:v>
                </c:pt>
                <c:pt idx="1">
                  <c:v>251639.05325443787</c:v>
                </c:pt>
                <c:pt idx="2">
                  <c:v>2394216.8380855396</c:v>
                </c:pt>
                <c:pt idx="3">
                  <c:v>3397928.9137380193</c:v>
                </c:pt>
                <c:pt idx="4">
                  <c:v>629262.4578651686</c:v>
                </c:pt>
              </c:numCache>
            </c:numRef>
          </c:val>
        </c:ser>
        <c:axId val="64272355"/>
        <c:axId val="41580284"/>
      </c:barChart>
      <c:catAx>
        <c:axId val="64272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48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1580284"/>
        <c:crosses val="autoZero"/>
        <c:auto val="1"/>
        <c:lblOffset val="100"/>
        <c:tickLblSkip val="1"/>
        <c:noMultiLvlLbl val="0"/>
      </c:catAx>
      <c:valAx>
        <c:axId val="41580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42723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>
        <c:manualLayout>
          <c:xMode val="factor"/>
          <c:yMode val="factor"/>
          <c:x val="-0.02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5"/>
          <c:y val="0.136"/>
          <c:w val="0.977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4038309.933361594</c:v>
                </c:pt>
                <c:pt idx="1">
                  <c:v>1403256.2738021158</c:v>
                </c:pt>
                <c:pt idx="2">
                  <c:v>4453949.0412249705</c:v>
                </c:pt>
                <c:pt idx="3">
                  <c:v>4646856.949545718</c:v>
                </c:pt>
                <c:pt idx="4">
                  <c:v>4254963.475972083</c:v>
                </c:pt>
              </c:numCache>
            </c:numRef>
          </c:val>
        </c:ser>
        <c:axId val="38678237"/>
        <c:axId val="12559814"/>
      </c:barChart>
      <c:catAx>
        <c:axId val="38678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4775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2559814"/>
        <c:crosses val="autoZero"/>
        <c:auto val="1"/>
        <c:lblOffset val="100"/>
        <c:tickLblSkip val="1"/>
        <c:noMultiLvlLbl val="0"/>
      </c:catAx>
      <c:valAx>
        <c:axId val="12559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86782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475"/>
          <c:y val="-0.02"/>
        </c:manualLayout>
      </c:layout>
      <c:spPr>
        <a:noFill/>
        <a:ln w="3175"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6075"/>
          <c:y val="0.1765"/>
          <c:w val="0.422"/>
          <c:h val="0.60625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116342</c:v>
                </c:pt>
                <c:pt idx="1">
                  <c:v>1865</c:v>
                </c:pt>
                <c:pt idx="2">
                  <c:v>390</c:v>
                </c:pt>
                <c:pt idx="3">
                  <c:v>203</c:v>
                </c:pt>
                <c:pt idx="4">
                  <c:v>1990</c:v>
                </c:pt>
                <c:pt idx="5">
                  <c:v>572</c:v>
                </c:pt>
                <c:pt idx="6">
                  <c:v>122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0.46025</cdr:x>
      <cdr:y>0.29175</cdr:y>
    </cdr:from>
    <cdr:to>
      <cdr:x>0.46025</cdr:x>
      <cdr:y>0.29175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162300" y="8191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0.42425</cdr:x>
      <cdr:y>0.0105</cdr:y>
    </cdr:from>
    <cdr:to>
      <cdr:x>0.54975</cdr:x>
      <cdr:y>0.13175</cdr:y>
    </cdr:to>
    <cdr:sp textlink="'New Issue Data'!$B$9">
      <cdr:nvSpPr>
        <cdr:cNvPr id="2" name="TextBox 2"/>
        <cdr:cNvSpPr txBox="1">
          <a:spLocks noChangeArrowheads="1"/>
        </cdr:cNvSpPr>
      </cdr:nvSpPr>
      <cdr:spPr>
        <a:xfrm>
          <a:off x="2914650" y="28575"/>
          <a:ext cx="8667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40a20864-2179-4359-9d0f-af7585a09aca}" type="TxLink"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803,169</a:t>
          </a:fld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0.45975</cdr:x>
      <cdr:y>0.112</cdr:y>
    </cdr:from>
    <cdr:to>
      <cdr:x>0.45975</cdr:x>
      <cdr:y>0.112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162300" y="314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0.42675</cdr:x>
      <cdr:y>0.01425</cdr:y>
    </cdr:from>
    <cdr:to>
      <cdr:x>0.70475</cdr:x>
      <cdr:y>0.21</cdr:y>
    </cdr:to>
    <cdr:sp textlink="'New Issue Data'!$G$9">
      <cdr:nvSpPr>
        <cdr:cNvPr id="2" name="TextBox 2"/>
        <cdr:cNvSpPr txBox="1">
          <a:spLocks noChangeArrowheads="1"/>
        </cdr:cNvSpPr>
      </cdr:nvSpPr>
      <cdr:spPr>
        <a:xfrm>
          <a:off x="2933700" y="38100"/>
          <a:ext cx="19145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99446034-2437-47f9-9f44-508af3cf29c6}" type="TxLink"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$156.65 </a:t>
          </a:fld>
        </a:p>
      </cdr:txBody>
    </cdr:sp>
  </cdr:relSizeAnchor>
  <cdr:relSizeAnchor xmlns:cdr="http://schemas.openxmlformats.org/drawingml/2006/chartDrawing">
    <cdr:from>
      <cdr:x>0.5695</cdr:x>
      <cdr:y>0.0195</cdr:y>
    </cdr:from>
    <cdr:to>
      <cdr:x>0.694</cdr:x>
      <cdr:y>0.14025</cdr:y>
    </cdr:to>
    <cdr:sp>
      <cdr:nvSpPr>
        <cdr:cNvPr id="3" name="TextBox 3"/>
        <cdr:cNvSpPr txBox="1">
          <a:spLocks noChangeArrowheads="1"/>
        </cdr:cNvSpPr>
      </cdr:nvSpPr>
      <cdr:spPr>
        <a:xfrm>
          <a:off x="3924300" y="47625"/>
          <a:ext cx="8572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Billion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0.45075</cdr:x>
      <cdr:y>0.06025</cdr:y>
    </cdr:from>
    <cdr:to>
      <cdr:x>0.45075</cdr:x>
      <cdr:y>0.06025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714625" y="171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0.4105</cdr:x>
      <cdr:y>-0.01775</cdr:y>
    </cdr:from>
    <cdr:to>
      <cdr:x>0.6285</cdr:x>
      <cdr:y>0.09975</cdr:y>
    </cdr:to>
    <cdr:sp textlink="'Trades by Sec Type Data'!$B$13">
      <cdr:nvSpPr>
        <cdr:cNvPr id="2" name="TextBox 2"/>
        <cdr:cNvSpPr txBox="1">
          <a:spLocks noChangeArrowheads="1"/>
        </cdr:cNvSpPr>
      </cdr:nvSpPr>
      <cdr:spPr>
        <a:xfrm>
          <a:off x="2476500" y="-47624"/>
          <a:ext cx="13144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9ff8d0fc-adc1-40c5-80c0-6f52dab2b95d}" type="TxLink"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121,484</a:t>
          </a:fld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0.45075</cdr:x>
      <cdr:y>0.06</cdr:y>
    </cdr:from>
    <cdr:to>
      <cdr:x>0.45075</cdr:x>
      <cdr:y>0.06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714625" y="171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0.4345</cdr:x>
      <cdr:y>-0.0045</cdr:y>
    </cdr:from>
    <cdr:to>
      <cdr:x>0.6525</cdr:x>
      <cdr:y>0.1055</cdr:y>
    </cdr:to>
    <cdr:sp textlink="'Trades by Sec Type Data'!$D$13">
      <cdr:nvSpPr>
        <cdr:cNvPr id="2" name="TextBox 2"/>
        <cdr:cNvSpPr txBox="1">
          <a:spLocks noChangeArrowheads="1"/>
        </cdr:cNvSpPr>
      </cdr:nvSpPr>
      <cdr:spPr>
        <a:xfrm>
          <a:off x="2619375" y="-9524"/>
          <a:ext cx="1314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add84183-f85f-43e0-b9c0-198d78a9c344}" type="TxLink"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823,541</a:t>
          </a:fld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0.01275</cdr:y>
    </cdr:from>
    <cdr:to>
      <cdr:x>0.425</cdr:x>
      <cdr:y>0.01275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562225" y="38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0.409</cdr:x>
      <cdr:y>-0.01725</cdr:y>
    </cdr:from>
    <cdr:to>
      <cdr:x>0.7215</cdr:x>
      <cdr:y>0.07475</cdr:y>
    </cdr:to>
    <cdr:sp textlink="'Trades by Sec Type Data'!$F$13">
      <cdr:nvSpPr>
        <cdr:cNvPr id="2" name="TextBox 2"/>
        <cdr:cNvSpPr txBox="1">
          <a:spLocks noChangeArrowheads="1"/>
        </cdr:cNvSpPr>
      </cdr:nvSpPr>
      <cdr:spPr>
        <a:xfrm>
          <a:off x="2466975" y="-47624"/>
          <a:ext cx="1885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150d3210-733f-4203-9867-8580a729a395}" type="TxLink"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$227,299,951,742 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zoomScalePageLayoutView="0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sheetProtection/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zoomScalePageLayoutView="0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sheetProtection/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PageLayoutView="0"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sheetProtection/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PageLayoutView="0"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633042</v>
      </c>
      <c r="C6" s="7">
        <f>B6/B$9</f>
        <v>0.7881803207046089</v>
      </c>
      <c r="D6" s="14">
        <v>97061183308</v>
      </c>
      <c r="E6" s="7">
        <f>D6/D$9</f>
        <v>0.6196025101823311</v>
      </c>
    </row>
    <row r="7" spans="1:5" ht="12.75">
      <c r="A7" s="1" t="s">
        <v>30</v>
      </c>
      <c r="B7" s="6">
        <v>170127</v>
      </c>
      <c r="C7" s="7">
        <f>B7/B$9</f>
        <v>0.21181967929539114</v>
      </c>
      <c r="D7" s="14">
        <v>59589543106</v>
      </c>
      <c r="E7" s="7">
        <f>D7/D$9</f>
        <v>0.3803974898176689</v>
      </c>
    </row>
    <row r="9" spans="1:7" ht="12.75">
      <c r="A9" s="9" t="s">
        <v>12</v>
      </c>
      <c r="B9" s="10">
        <f>SUM(B6:B7)</f>
        <v>803169</v>
      </c>
      <c r="C9" s="29">
        <f>SUM(C6:C7)</f>
        <v>1</v>
      </c>
      <c r="D9" s="15">
        <f>SUM(D6:D7)</f>
        <v>156650726414</v>
      </c>
      <c r="E9" s="29">
        <f>SUM(E6:E7)</f>
        <v>1</v>
      </c>
      <c r="G9" s="54">
        <f>+D9/1000000000</f>
        <v>156.650726414</v>
      </c>
    </row>
  </sheetData>
  <sheetProtection/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116342</v>
      </c>
      <c r="C5" s="7">
        <f>B5/B$13</f>
        <v>0.957673438477495</v>
      </c>
      <c r="D5" s="6">
        <v>803169</v>
      </c>
      <c r="E5" s="7">
        <f>D5/D$13</f>
        <v>0.9752629195146325</v>
      </c>
      <c r="F5" s="14">
        <v>156650726414</v>
      </c>
      <c r="G5" s="7">
        <f>F5/F$13</f>
        <v>0.6891806408820034</v>
      </c>
      <c r="H5" s="14">
        <f>IF(D5=0,"-",+F5/D5)</f>
        <v>195040.80263805002</v>
      </c>
      <c r="I5" s="25"/>
    </row>
    <row r="6" spans="1:8" ht="12.75">
      <c r="A6" s="51" t="s">
        <v>6</v>
      </c>
      <c r="B6" s="6">
        <v>1865</v>
      </c>
      <c r="C6" s="7">
        <f aca="true" t="shared" si="0" ref="C6:C11">B6/B$13</f>
        <v>0.015351815876987916</v>
      </c>
      <c r="D6" s="6">
        <v>5252</v>
      </c>
      <c r="E6" s="7">
        <f aca="true" t="shared" si="1" ref="E6:E11">D6/D$13</f>
        <v>0.006377338833160705</v>
      </c>
      <c r="F6" s="14">
        <v>4354509211</v>
      </c>
      <c r="G6" s="7">
        <f aca="true" t="shared" si="2" ref="G6:G11">F6/F$13</f>
        <v>0.019157545690738405</v>
      </c>
      <c r="H6" s="14">
        <f aca="true" t="shared" si="3" ref="H6:H11">IF(D6=0,"-",+F6/D6)</f>
        <v>829114.4727722772</v>
      </c>
    </row>
    <row r="7" spans="1:8" ht="12.75">
      <c r="A7" s="51" t="s">
        <v>7</v>
      </c>
      <c r="B7" s="6">
        <v>390</v>
      </c>
      <c r="C7" s="7">
        <f t="shared" si="0"/>
        <v>0.003210299298673076</v>
      </c>
      <c r="D7" s="6">
        <v>801</v>
      </c>
      <c r="E7" s="7">
        <f t="shared" si="1"/>
        <v>0.0009726291708609529</v>
      </c>
      <c r="F7" s="14">
        <v>674349204</v>
      </c>
      <c r="G7" s="7">
        <f t="shared" si="2"/>
        <v>0.002966781113818403</v>
      </c>
      <c r="H7" s="14">
        <f t="shared" si="3"/>
        <v>841884.1498127341</v>
      </c>
    </row>
    <row r="8" spans="1:8" ht="12.75">
      <c r="A8" s="51" t="s">
        <v>8</v>
      </c>
      <c r="B8" s="6">
        <v>203</v>
      </c>
      <c r="C8" s="7">
        <f t="shared" si="0"/>
        <v>0.0016710019426426526</v>
      </c>
      <c r="D8" s="6">
        <v>1320</v>
      </c>
      <c r="E8" s="7">
        <f t="shared" si="1"/>
        <v>0.0016028345886847165</v>
      </c>
      <c r="F8" s="14">
        <v>2436174935</v>
      </c>
      <c r="G8" s="7">
        <f t="shared" si="2"/>
        <v>0.010717885843483215</v>
      </c>
      <c r="H8" s="14">
        <f t="shared" si="3"/>
        <v>1845587.071969697</v>
      </c>
    </row>
    <row r="9" spans="1:8" ht="12.75">
      <c r="A9" s="51" t="s">
        <v>9</v>
      </c>
      <c r="B9" s="6">
        <v>1990</v>
      </c>
      <c r="C9" s="7">
        <f t="shared" si="0"/>
        <v>0.016380757959895954</v>
      </c>
      <c r="D9" s="6">
        <v>11795</v>
      </c>
      <c r="E9" s="7">
        <f t="shared" si="1"/>
        <v>0.014322298464800175</v>
      </c>
      <c r="F9" s="14">
        <v>47631865664</v>
      </c>
      <c r="G9" s="7">
        <f t="shared" si="2"/>
        <v>0.20955510680470896</v>
      </c>
      <c r="H9" s="14">
        <f t="shared" si="3"/>
        <v>4038309.933361594</v>
      </c>
    </row>
    <row r="10" spans="1:8" ht="12.75">
      <c r="A10" s="51" t="s">
        <v>10</v>
      </c>
      <c r="B10" s="6">
        <v>572</v>
      </c>
      <c r="C10" s="7">
        <f t="shared" si="0"/>
        <v>0.004708438971387179</v>
      </c>
      <c r="D10" s="6">
        <v>833</v>
      </c>
      <c r="E10" s="7">
        <f t="shared" si="1"/>
        <v>0.0010114857669502794</v>
      </c>
      <c r="F10" s="14">
        <v>14494209000</v>
      </c>
      <c r="G10" s="7">
        <f t="shared" si="2"/>
        <v>0.06376688111421974</v>
      </c>
      <c r="H10" s="14">
        <f t="shared" si="3"/>
        <v>17400010.80432173</v>
      </c>
    </row>
    <row r="11" spans="1:8" ht="12.75">
      <c r="A11" s="51" t="s">
        <v>11</v>
      </c>
      <c r="B11" s="6">
        <v>122</v>
      </c>
      <c r="C11" s="7">
        <f t="shared" si="0"/>
        <v>0.0010042474729182443</v>
      </c>
      <c r="D11" s="6">
        <v>371</v>
      </c>
      <c r="E11" s="7">
        <f t="shared" si="1"/>
        <v>0.00045049366091062863</v>
      </c>
      <c r="F11" s="14">
        <v>1058117314</v>
      </c>
      <c r="G11" s="7">
        <f t="shared" si="2"/>
        <v>0.004655158551027899</v>
      </c>
      <c r="H11" s="14">
        <f t="shared" si="3"/>
        <v>2852068.23180593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121484</v>
      </c>
      <c r="C13" s="11">
        <f t="shared" si="4"/>
        <v>1</v>
      </c>
      <c r="D13" s="10">
        <f t="shared" si="4"/>
        <v>823541</v>
      </c>
      <c r="E13" s="12">
        <f t="shared" si="4"/>
        <v>1</v>
      </c>
      <c r="F13" s="15">
        <f t="shared" si="4"/>
        <v>227299951742</v>
      </c>
      <c r="G13" s="12">
        <f t="shared" si="4"/>
        <v>1</v>
      </c>
      <c r="H13" s="15">
        <f>F13/D13</f>
        <v>276003.20049882156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79799</v>
      </c>
      <c r="C16" s="7">
        <f aca="true" t="shared" si="5" ref="C16:C22">B16/B$24</f>
        <v>0.9839702092504223</v>
      </c>
      <c r="D16" s="6">
        <v>304343</v>
      </c>
      <c r="E16" s="7">
        <f aca="true" t="shared" si="6" ref="E16:E22">D16/D$24</f>
        <v>0.9889935982842102</v>
      </c>
      <c r="F16" s="20">
        <v>49755854539</v>
      </c>
      <c r="G16" s="7">
        <f aca="true" t="shared" si="7" ref="G16:G22">F16/F$24</f>
        <v>0.9402229253553678</v>
      </c>
      <c r="H16" s="20">
        <f aca="true" t="shared" si="8" ref="H16:H22">IF(D16=0,"-",+F16/D16)</f>
        <v>163486.11447938674</v>
      </c>
      <c r="J16" s="8"/>
      <c r="M16" s="1"/>
      <c r="N16" s="1"/>
    </row>
    <row r="17" spans="1:14" ht="12.75">
      <c r="A17" s="1" t="s">
        <v>6</v>
      </c>
      <c r="B17" s="6">
        <v>708</v>
      </c>
      <c r="C17" s="7">
        <f t="shared" si="5"/>
        <v>0.00873007065438538</v>
      </c>
      <c r="D17" s="6">
        <v>1235</v>
      </c>
      <c r="E17" s="7">
        <f t="shared" si="6"/>
        <v>0.004013258375848958</v>
      </c>
      <c r="F17" s="20">
        <v>747187956</v>
      </c>
      <c r="G17" s="7">
        <f t="shared" si="7"/>
        <v>0.014119408706566599</v>
      </c>
      <c r="H17" s="20">
        <f t="shared" si="8"/>
        <v>605010.4906882591</v>
      </c>
      <c r="J17" s="8"/>
      <c r="M17" s="1"/>
      <c r="N17" s="1"/>
    </row>
    <row r="18" spans="1:14" ht="12.75">
      <c r="A18" s="1" t="s">
        <v>7</v>
      </c>
      <c r="B18" s="6">
        <v>106</v>
      </c>
      <c r="C18" s="7">
        <f t="shared" si="5"/>
        <v>0.001307044476504026</v>
      </c>
      <c r="D18" s="6">
        <v>144</v>
      </c>
      <c r="E18" s="7">
        <f t="shared" si="6"/>
        <v>0.0004679426770220648</v>
      </c>
      <c r="F18" s="20">
        <v>55283785</v>
      </c>
      <c r="G18" s="7">
        <f t="shared" si="7"/>
        <v>0.001044682732092855</v>
      </c>
      <c r="H18" s="20">
        <f t="shared" si="8"/>
        <v>383915.1736111111</v>
      </c>
      <c r="J18" s="8"/>
      <c r="M18" s="1"/>
      <c r="N18" s="1"/>
    </row>
    <row r="19" spans="1:14" ht="12.75">
      <c r="A19" s="1" t="s">
        <v>8</v>
      </c>
      <c r="B19" s="6">
        <v>108</v>
      </c>
      <c r="C19" s="7">
        <f t="shared" si="5"/>
        <v>0.0013317056930418378</v>
      </c>
      <c r="D19" s="6">
        <v>338</v>
      </c>
      <c r="E19" s="7">
        <f t="shared" si="6"/>
        <v>0.0010983654502323464</v>
      </c>
      <c r="F19" s="20">
        <v>85054000</v>
      </c>
      <c r="G19" s="7">
        <f t="shared" si="7"/>
        <v>0.0016072424327571943</v>
      </c>
      <c r="H19" s="20">
        <f t="shared" si="8"/>
        <v>251639.05325443787</v>
      </c>
      <c r="J19" s="8"/>
      <c r="M19" s="1"/>
      <c r="N19" s="1"/>
    </row>
    <row r="20" spans="1:14" ht="12.75">
      <c r="A20" s="1" t="s">
        <v>9</v>
      </c>
      <c r="B20" s="6">
        <v>348</v>
      </c>
      <c r="C20" s="7">
        <f t="shared" si="5"/>
        <v>0.004291051677579255</v>
      </c>
      <c r="D20" s="6">
        <v>1607</v>
      </c>
      <c r="E20" s="7">
        <f t="shared" si="6"/>
        <v>0.005222110291489292</v>
      </c>
      <c r="F20" s="20">
        <v>2255032832</v>
      </c>
      <c r="G20" s="7">
        <f t="shared" si="7"/>
        <v>0.04261274548934824</v>
      </c>
      <c r="H20" s="20">
        <f t="shared" si="8"/>
        <v>1403256.2738021158</v>
      </c>
      <c r="J20" s="8"/>
      <c r="M20" s="1"/>
      <c r="N20" s="1"/>
    </row>
    <row r="21" spans="1:14" ht="12.75">
      <c r="A21" s="1" t="s">
        <v>10</v>
      </c>
      <c r="B21" s="6">
        <v>4</v>
      </c>
      <c r="C21" s="7">
        <f t="shared" si="5"/>
        <v>4.932243307562362E-05</v>
      </c>
      <c r="D21" s="6">
        <v>5</v>
      </c>
      <c r="E21" s="7">
        <f t="shared" si="6"/>
        <v>1.6248009618821694E-05</v>
      </c>
      <c r="F21" s="20">
        <v>12935000</v>
      </c>
      <c r="G21" s="7">
        <f t="shared" si="7"/>
        <v>0.0002444291963660064</v>
      </c>
      <c r="H21" s="20">
        <f t="shared" si="8"/>
        <v>2587000</v>
      </c>
      <c r="J21" s="8"/>
      <c r="M21" s="1"/>
      <c r="N21" s="1"/>
    </row>
    <row r="22" spans="1:14" ht="12.75">
      <c r="A22" s="1" t="s">
        <v>11</v>
      </c>
      <c r="B22" s="6">
        <v>26</v>
      </c>
      <c r="C22" s="7">
        <f t="shared" si="5"/>
        <v>0.00032059581499155354</v>
      </c>
      <c r="D22" s="6">
        <v>58</v>
      </c>
      <c r="E22" s="7">
        <f t="shared" si="6"/>
        <v>0.00018847691157833165</v>
      </c>
      <c r="F22" s="20">
        <v>7862000</v>
      </c>
      <c r="G22" s="7">
        <f t="shared" si="7"/>
        <v>0.00014856608750131754</v>
      </c>
      <c r="H22" s="20">
        <f t="shared" si="8"/>
        <v>135551.72413793104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81099</v>
      </c>
      <c r="C24" s="11">
        <f t="shared" si="9"/>
        <v>1</v>
      </c>
      <c r="D24" s="10">
        <f t="shared" si="9"/>
        <v>307730</v>
      </c>
      <c r="E24" s="11">
        <f t="shared" si="9"/>
        <v>1.0000000000000002</v>
      </c>
      <c r="F24" s="21">
        <f t="shared" si="9"/>
        <v>52919210112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115679</v>
      </c>
      <c r="C27" s="7">
        <f>B27/B$35</f>
        <v>0.9575600549641574</v>
      </c>
      <c r="D27" s="6">
        <v>498826</v>
      </c>
      <c r="E27" s="7">
        <f>D27/D$35</f>
        <v>0.9670712722295569</v>
      </c>
      <c r="F27" s="20">
        <v>106894871875</v>
      </c>
      <c r="G27" s="7">
        <f>F27/F$35</f>
        <v>0.6129970022825622</v>
      </c>
      <c r="H27" s="20">
        <f aca="true" t="shared" si="10" ref="H27:H33">IF(D27=0,"-",+F27/D27)</f>
        <v>214292.9034873884</v>
      </c>
      <c r="J27" s="8"/>
    </row>
    <row r="28" spans="1:10" ht="12.75">
      <c r="A28" s="1" t="s">
        <v>6</v>
      </c>
      <c r="B28" s="6">
        <v>1856</v>
      </c>
      <c r="C28" s="7">
        <f aca="true" t="shared" si="11" ref="C28:C33">B28/B$35</f>
        <v>0.015363475324073308</v>
      </c>
      <c r="D28" s="6">
        <v>4017</v>
      </c>
      <c r="E28" s="7">
        <f aca="true" t="shared" si="12" ref="E28:E33">D28/D$35</f>
        <v>0.007787736205703252</v>
      </c>
      <c r="F28" s="20">
        <v>3607321255</v>
      </c>
      <c r="G28" s="7">
        <f aca="true" t="shared" si="13" ref="G28:G33">F28/F$35</f>
        <v>0.02068646584067174</v>
      </c>
      <c r="H28" s="20">
        <f t="shared" si="10"/>
        <v>898013.7552900175</v>
      </c>
      <c r="J28" s="8"/>
    </row>
    <row r="29" spans="1:10" ht="12.75">
      <c r="A29" s="1" t="s">
        <v>7</v>
      </c>
      <c r="B29" s="6">
        <v>389</v>
      </c>
      <c r="C29" s="7">
        <f t="shared" si="11"/>
        <v>0.003220038739797692</v>
      </c>
      <c r="D29" s="6">
        <v>657</v>
      </c>
      <c r="E29" s="7">
        <f t="shared" si="12"/>
        <v>0.0012737223517916446</v>
      </c>
      <c r="F29" s="20">
        <v>619065419</v>
      </c>
      <c r="G29" s="7">
        <f t="shared" si="13"/>
        <v>0.003550079058119441</v>
      </c>
      <c r="H29" s="20">
        <f t="shared" si="10"/>
        <v>942260.9117199391</v>
      </c>
      <c r="J29" s="8"/>
    </row>
    <row r="30" spans="1:10" ht="12.75">
      <c r="A30" s="1" t="s">
        <v>8</v>
      </c>
      <c r="B30" s="6">
        <v>203</v>
      </c>
      <c r="C30" s="7">
        <f t="shared" si="11"/>
        <v>0.001680380113570518</v>
      </c>
      <c r="D30" s="6">
        <v>982</v>
      </c>
      <c r="E30" s="7">
        <f t="shared" si="12"/>
        <v>0.0019037980965896423</v>
      </c>
      <c r="F30" s="20">
        <v>2351120935</v>
      </c>
      <c r="G30" s="7">
        <f t="shared" si="13"/>
        <v>0.013482686866813505</v>
      </c>
      <c r="H30" s="20">
        <f t="shared" si="10"/>
        <v>2394216.8380855396</v>
      </c>
      <c r="J30" s="8"/>
    </row>
    <row r="31" spans="1:10" ht="12.75">
      <c r="A31" s="1" t="s">
        <v>9</v>
      </c>
      <c r="B31" s="6">
        <v>1985</v>
      </c>
      <c r="C31" s="7">
        <f t="shared" si="11"/>
        <v>0.0164313030809728</v>
      </c>
      <c r="D31" s="6">
        <v>10188</v>
      </c>
      <c r="E31" s="7">
        <f t="shared" si="12"/>
        <v>0.019751420578467696</v>
      </c>
      <c r="F31" s="20">
        <v>45376832832</v>
      </c>
      <c r="G31" s="7">
        <f t="shared" si="13"/>
        <v>0.26021699648623065</v>
      </c>
      <c r="H31" s="20">
        <f t="shared" si="10"/>
        <v>4453949.0412249705</v>
      </c>
      <c r="J31" s="8"/>
    </row>
    <row r="32" spans="1:10" ht="12.75">
      <c r="A32" s="1" t="s">
        <v>10</v>
      </c>
      <c r="B32" s="6">
        <v>572</v>
      </c>
      <c r="C32" s="7">
        <f t="shared" si="11"/>
        <v>0.004734864162376041</v>
      </c>
      <c r="D32" s="6">
        <v>828</v>
      </c>
      <c r="E32" s="7">
        <f t="shared" si="12"/>
        <v>0.0016052391282853603</v>
      </c>
      <c r="F32" s="20">
        <v>14481274000</v>
      </c>
      <c r="G32" s="7">
        <f t="shared" si="13"/>
        <v>0.08304399823419882</v>
      </c>
      <c r="H32" s="20">
        <f t="shared" si="10"/>
        <v>17489461.352657005</v>
      </c>
      <c r="J32" s="8"/>
    </row>
    <row r="33" spans="1:10" ht="12.75">
      <c r="A33" s="1" t="s">
        <v>11</v>
      </c>
      <c r="B33" s="6">
        <v>122</v>
      </c>
      <c r="C33" s="7">
        <f t="shared" si="11"/>
        <v>0.0010098836150522325</v>
      </c>
      <c r="D33" s="6">
        <v>313</v>
      </c>
      <c r="E33" s="7">
        <f t="shared" si="12"/>
        <v>0.0006068114096054563</v>
      </c>
      <c r="F33" s="20">
        <v>1050255314</v>
      </c>
      <c r="G33" s="7">
        <f t="shared" si="13"/>
        <v>0.0060227712314036685</v>
      </c>
      <c r="H33" s="20">
        <f t="shared" si="10"/>
        <v>3355448.287539936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120806</v>
      </c>
      <c r="C35" s="11">
        <f t="shared" si="14"/>
        <v>1</v>
      </c>
      <c r="D35" s="10">
        <f t="shared" si="14"/>
        <v>515811</v>
      </c>
      <c r="E35" s="11">
        <f t="shared" si="14"/>
        <v>1</v>
      </c>
      <c r="F35" s="21">
        <f t="shared" si="14"/>
        <v>174380741630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104313</v>
      </c>
      <c r="C38" s="7">
        <f aca="true" t="shared" si="15" ref="C38:C44">B38/B$46</f>
        <v>0.9574655566468099</v>
      </c>
      <c r="D38" s="6">
        <v>330302</v>
      </c>
      <c r="E38" s="7">
        <f aca="true" t="shared" si="16" ref="E38:E44">D38/D$46</f>
        <v>0.9691960093896713</v>
      </c>
      <c r="F38" s="20">
        <v>71630987908</v>
      </c>
      <c r="G38" s="7">
        <f aca="true" t="shared" si="17" ref="G38:G44">F38/F$46</f>
        <v>0.6263681593111488</v>
      </c>
      <c r="H38" s="20">
        <f aca="true" t="shared" si="18" ref="H38:H44">IF(D38=0,"-",+F38/D38)</f>
        <v>216865.13526409166</v>
      </c>
      <c r="J38" s="8"/>
      <c r="N38" s="1"/>
    </row>
    <row r="39" spans="1:14" ht="12.75">
      <c r="A39" s="1" t="s">
        <v>6</v>
      </c>
      <c r="B39" s="6">
        <v>1780</v>
      </c>
      <c r="C39" s="7">
        <f t="shared" si="15"/>
        <v>0.016338219501225368</v>
      </c>
      <c r="D39" s="6">
        <v>3217</v>
      </c>
      <c r="E39" s="7">
        <f t="shared" si="16"/>
        <v>0.009439553990610328</v>
      </c>
      <c r="F39" s="20">
        <v>3064097121</v>
      </c>
      <c r="G39" s="7">
        <f t="shared" si="17"/>
        <v>0.026793611671199796</v>
      </c>
      <c r="H39" s="20">
        <f t="shared" si="18"/>
        <v>952470.3515697855</v>
      </c>
      <c r="J39" s="8"/>
      <c r="N39" s="1"/>
    </row>
    <row r="40" spans="1:14" ht="12.75">
      <c r="A40" s="1" t="s">
        <v>7</v>
      </c>
      <c r="B40" s="6">
        <v>384</v>
      </c>
      <c r="C40" s="7">
        <f t="shared" si="15"/>
        <v>0.0035246496002643486</v>
      </c>
      <c r="D40" s="6">
        <v>596</v>
      </c>
      <c r="E40" s="7">
        <f t="shared" si="16"/>
        <v>0.0017488262910798121</v>
      </c>
      <c r="F40" s="20">
        <v>499718144</v>
      </c>
      <c r="G40" s="7">
        <f t="shared" si="17"/>
        <v>0.0043697224228385345</v>
      </c>
      <c r="H40" s="20">
        <f t="shared" si="18"/>
        <v>838453.2617449665</v>
      </c>
      <c r="J40" s="8"/>
      <c r="N40" s="1"/>
    </row>
    <row r="41" spans="1:14" ht="12.75">
      <c r="A41" s="1" t="s">
        <v>8</v>
      </c>
      <c r="B41" s="6">
        <v>184</v>
      </c>
      <c r="C41" s="7">
        <f t="shared" si="15"/>
        <v>0.0016888946001266671</v>
      </c>
      <c r="D41" s="6">
        <v>626</v>
      </c>
      <c r="E41" s="7">
        <f t="shared" si="16"/>
        <v>0.0018368544600938968</v>
      </c>
      <c r="F41" s="20">
        <v>2127103500</v>
      </c>
      <c r="G41" s="7">
        <f t="shared" si="17"/>
        <v>0.018600188868964355</v>
      </c>
      <c r="H41" s="20">
        <f t="shared" si="18"/>
        <v>3397928.9137380193</v>
      </c>
      <c r="J41" s="8"/>
      <c r="N41" s="1"/>
    </row>
    <row r="42" spans="1:14" ht="12.75">
      <c r="A42" s="1" t="s">
        <v>9</v>
      </c>
      <c r="B42" s="6">
        <v>1641</v>
      </c>
      <c r="C42" s="7">
        <f t="shared" si="15"/>
        <v>0.015062369776129677</v>
      </c>
      <c r="D42" s="6">
        <v>5173</v>
      </c>
      <c r="E42" s="7">
        <f t="shared" si="16"/>
        <v>0.015178990610328638</v>
      </c>
      <c r="F42" s="20">
        <v>24038191000</v>
      </c>
      <c r="G42" s="7">
        <f t="shared" si="17"/>
        <v>0.21019893609701604</v>
      </c>
      <c r="H42" s="20">
        <f t="shared" si="18"/>
        <v>4646856.949545718</v>
      </c>
      <c r="J42" s="8"/>
      <c r="N42" s="1"/>
    </row>
    <row r="43" spans="1:14" ht="12.75">
      <c r="A43" s="1" t="s">
        <v>10</v>
      </c>
      <c r="B43" s="6">
        <v>570</v>
      </c>
      <c r="C43" s="7">
        <f t="shared" si="15"/>
        <v>0.005231901750392393</v>
      </c>
      <c r="D43" s="6">
        <v>711</v>
      </c>
      <c r="E43" s="7">
        <f t="shared" si="16"/>
        <v>0.002086267605633803</v>
      </c>
      <c r="F43" s="20">
        <v>12388340000</v>
      </c>
      <c r="G43" s="7">
        <f t="shared" si="17"/>
        <v>0.10832828011093297</v>
      </c>
      <c r="H43" s="20">
        <f t="shared" si="18"/>
        <v>17423825.597749647</v>
      </c>
      <c r="J43" s="8"/>
      <c r="N43" s="1"/>
    </row>
    <row r="44" spans="1:14" ht="12.75">
      <c r="A44" s="1" t="s">
        <v>11</v>
      </c>
      <c r="B44" s="6">
        <v>75</v>
      </c>
      <c r="C44" s="7">
        <f t="shared" si="15"/>
        <v>0.0006884081250516306</v>
      </c>
      <c r="D44" s="6">
        <v>175</v>
      </c>
      <c r="E44" s="7">
        <f t="shared" si="16"/>
        <v>0.0005134976525821597</v>
      </c>
      <c r="F44" s="20">
        <v>610804321</v>
      </c>
      <c r="G44" s="7">
        <f t="shared" si="17"/>
        <v>0.00534110151789959</v>
      </c>
      <c r="H44" s="20">
        <f t="shared" si="18"/>
        <v>3490310.4057142856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108947</v>
      </c>
      <c r="C46" s="11">
        <f t="shared" si="19"/>
        <v>0.9999999999999999</v>
      </c>
      <c r="D46" s="10">
        <f t="shared" si="19"/>
        <v>340800</v>
      </c>
      <c r="E46" s="11">
        <f t="shared" si="19"/>
        <v>1</v>
      </c>
      <c r="F46" s="10">
        <f t="shared" si="19"/>
        <v>114359241994</v>
      </c>
      <c r="G46" s="11">
        <f t="shared" si="19"/>
        <v>0.9999999999999999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88784</v>
      </c>
      <c r="C49" s="7">
        <f aca="true" t="shared" si="20" ref="C49:C55">B49/B$57</f>
        <v>0.9700518983884184</v>
      </c>
      <c r="D49" s="6">
        <v>168524</v>
      </c>
      <c r="E49" s="7">
        <f aca="true" t="shared" si="21" ref="E49:E55">D49/D$57</f>
        <v>0.9629337584494689</v>
      </c>
      <c r="F49" s="20">
        <v>35263883967</v>
      </c>
      <c r="G49" s="7">
        <f aca="true" t="shared" si="22" ref="G49:G55">F49/F$57</f>
        <v>0.5875208747008588</v>
      </c>
      <c r="H49" s="20">
        <f aca="true" t="shared" si="23" ref="H49:H55">IF(D49=0,"-",+F49/D49)</f>
        <v>209251.40613206426</v>
      </c>
      <c r="J49" s="8"/>
      <c r="N49" s="1"/>
    </row>
    <row r="50" spans="1:14" ht="12.75">
      <c r="A50" s="1" t="s">
        <v>6</v>
      </c>
      <c r="B50" s="6">
        <v>629</v>
      </c>
      <c r="C50" s="7">
        <f t="shared" si="20"/>
        <v>0.006872439224255668</v>
      </c>
      <c r="D50" s="6">
        <v>800</v>
      </c>
      <c r="E50" s="7">
        <f t="shared" si="21"/>
        <v>0.004571141242550468</v>
      </c>
      <c r="F50" s="20">
        <v>543224134</v>
      </c>
      <c r="G50" s="7">
        <f t="shared" si="22"/>
        <v>0.009050492528416972</v>
      </c>
      <c r="H50" s="20">
        <f t="shared" si="23"/>
        <v>679030.1675</v>
      </c>
      <c r="J50" s="8"/>
      <c r="N50" s="1"/>
    </row>
    <row r="51" spans="1:14" ht="12.75">
      <c r="A51" s="1" t="s">
        <v>7</v>
      </c>
      <c r="B51" s="6">
        <v>46</v>
      </c>
      <c r="C51" s="7">
        <f t="shared" si="20"/>
        <v>0.0005025949194209233</v>
      </c>
      <c r="D51" s="6">
        <v>61</v>
      </c>
      <c r="E51" s="7">
        <f t="shared" si="21"/>
        <v>0.0003485495197444732</v>
      </c>
      <c r="F51" s="20">
        <v>119347275</v>
      </c>
      <c r="G51" s="7">
        <f t="shared" si="22"/>
        <v>0.0019884087489279805</v>
      </c>
      <c r="H51" s="20">
        <f t="shared" si="23"/>
        <v>1956512.7049180327</v>
      </c>
      <c r="J51" s="8"/>
      <c r="N51" s="1"/>
    </row>
    <row r="52" spans="1:14" ht="12.75">
      <c r="A52" s="1" t="s">
        <v>8</v>
      </c>
      <c r="B52" s="6">
        <v>171</v>
      </c>
      <c r="C52" s="7">
        <f t="shared" si="20"/>
        <v>0.0018683419830647363</v>
      </c>
      <c r="D52" s="6">
        <v>356</v>
      </c>
      <c r="E52" s="7">
        <f t="shared" si="21"/>
        <v>0.0020341578529349583</v>
      </c>
      <c r="F52" s="20">
        <v>224017435</v>
      </c>
      <c r="G52" s="7">
        <f t="shared" si="22"/>
        <v>0.003732286536633578</v>
      </c>
      <c r="H52" s="20">
        <f t="shared" si="23"/>
        <v>629262.4578651686</v>
      </c>
      <c r="J52" s="8"/>
      <c r="N52" s="1"/>
    </row>
    <row r="53" spans="1:14" ht="12.75">
      <c r="A53" s="1" t="s">
        <v>9</v>
      </c>
      <c r="B53" s="6">
        <v>1704</v>
      </c>
      <c r="C53" s="7">
        <f t="shared" si="20"/>
        <v>0.01861786397159246</v>
      </c>
      <c r="D53" s="6">
        <v>5015</v>
      </c>
      <c r="E53" s="7">
        <f t="shared" si="21"/>
        <v>0.02865534166423825</v>
      </c>
      <c r="F53" s="20">
        <v>21338641832</v>
      </c>
      <c r="G53" s="7">
        <f t="shared" si="22"/>
        <v>0.35551663922774435</v>
      </c>
      <c r="H53" s="20">
        <f t="shared" si="23"/>
        <v>4254963.475972083</v>
      </c>
      <c r="J53" s="8"/>
      <c r="N53" s="1"/>
    </row>
    <row r="54" spans="1:14" ht="12.75">
      <c r="A54" s="1" t="s">
        <v>10</v>
      </c>
      <c r="B54" s="6">
        <v>104</v>
      </c>
      <c r="C54" s="7">
        <f t="shared" si="20"/>
        <v>0.0011363015569516525</v>
      </c>
      <c r="D54" s="6">
        <v>117</v>
      </c>
      <c r="E54" s="7">
        <f t="shared" si="21"/>
        <v>0.000668529406723006</v>
      </c>
      <c r="F54" s="20">
        <v>2092934000</v>
      </c>
      <c r="G54" s="7">
        <f t="shared" si="22"/>
        <v>0.03486973855522746</v>
      </c>
      <c r="H54" s="20">
        <f t="shared" si="23"/>
        <v>17888324.786324788</v>
      </c>
      <c r="J54" s="8"/>
      <c r="N54" s="1"/>
    </row>
    <row r="55" spans="1:14" ht="12.75">
      <c r="A55" s="1" t="s">
        <v>11</v>
      </c>
      <c r="B55" s="6">
        <v>87</v>
      </c>
      <c r="C55" s="7">
        <f t="shared" si="20"/>
        <v>0.000950559956296094</v>
      </c>
      <c r="D55" s="6">
        <v>138</v>
      </c>
      <c r="E55" s="7">
        <f t="shared" si="21"/>
        <v>0.0007885218643399558</v>
      </c>
      <c r="F55" s="20">
        <v>439450993</v>
      </c>
      <c r="G55" s="7">
        <f t="shared" si="22"/>
        <v>0.007321559702190844</v>
      </c>
      <c r="H55" s="20">
        <f t="shared" si="23"/>
        <v>3184427.4855072466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91525</v>
      </c>
      <c r="C57" s="11">
        <f t="shared" si="24"/>
        <v>1</v>
      </c>
      <c r="D57" s="10">
        <f t="shared" si="24"/>
        <v>175011</v>
      </c>
      <c r="E57" s="11">
        <f t="shared" si="24"/>
        <v>1</v>
      </c>
      <c r="F57" s="10">
        <f t="shared" si="24"/>
        <v>60021499636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sheetProtection/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zoomScalePageLayoutView="0" workbookViewId="0" topLeftCell="A1">
      <selection activeCell="B34" sqref="B34"/>
    </sheetView>
  </sheetViews>
  <sheetFormatPr defaultColWidth="10.660156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Ben Kiel</cp:lastModifiedBy>
  <cp:lastPrinted>2001-02-08T21:22:29Z</cp:lastPrinted>
  <dcterms:created xsi:type="dcterms:W3CDTF">2000-09-06T18:30:25Z</dcterms:created>
  <dcterms:modified xsi:type="dcterms:W3CDTF">2015-05-04T17:18:20Z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