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/>
  <mc:AlternateContent xmlns:mc="http://schemas.openxmlformats.org/markup-compatibility/2006">
    <mc:Choice Requires="x15">
      <x15ac:absPath xmlns:x15ac="http://schemas.microsoft.com/office/spreadsheetml/2010/11/ac" url="C:\MSRBStat\"/>
    </mc:Choice>
  </mc:AlternateContent>
  <bookViews>
    <workbookView xWindow="360" yWindow="315" windowWidth="11460" windowHeight="6090"/>
  </bookViews>
  <sheets>
    <sheet name="New Issue Chart" sheetId="1" r:id="rId1"/>
    <sheet name="Average Size Chart" sheetId="2" r:id="rId2"/>
    <sheet name="Trades by Sec Type Chart" sheetId="43868" r:id="rId3"/>
    <sheet name="New Issue Data" sheetId="43869" r:id="rId4"/>
    <sheet name="Trades by Sec Type Data" sheetId="16" r:id="rId5"/>
    <sheet name="Definitions" sheetId="43870" r:id="rId6"/>
  </sheets>
  <definedNames>
    <definedName name="_xlnm.Print_Area" localSheetId="4">'Trades by Sec Type Data'!$A$1:$H$57</definedName>
  </definedNames>
  <calcPr calcId="171027"/>
</workbook>
</file>

<file path=xl/calcChain.xml><?xml version="1.0" encoding="utf-8"?>
<calcChain xmlns="http://schemas.openxmlformats.org/spreadsheetml/2006/main">
  <c r="G9" i="43869" l="1"/>
  <c r="B9" i="43869"/>
  <c r="C7" i="43869" s="1"/>
  <c r="D9" i="43869"/>
  <c r="E7" i="43869" s="1"/>
  <c r="H5" i="16"/>
  <c r="E6" i="16"/>
  <c r="H6" i="16"/>
  <c r="H7" i="16"/>
  <c r="G8" i="16"/>
  <c r="H8" i="16"/>
  <c r="H9" i="16"/>
  <c r="H10" i="16"/>
  <c r="E11" i="16"/>
  <c r="H11" i="16"/>
  <c r="B13" i="16"/>
  <c r="C5" i="16" s="1"/>
  <c r="D13" i="16"/>
  <c r="E7" i="16" s="1"/>
  <c r="F13" i="16"/>
  <c r="G5" i="16" s="1"/>
  <c r="H16" i="16"/>
  <c r="H17" i="16"/>
  <c r="H18" i="16"/>
  <c r="H19" i="16"/>
  <c r="H20" i="16"/>
  <c r="H21" i="16"/>
  <c r="H22" i="16"/>
  <c r="B24" i="16"/>
  <c r="C16" i="16" s="1"/>
  <c r="D24" i="16"/>
  <c r="E16" i="16" s="1"/>
  <c r="F24" i="16"/>
  <c r="G19" i="16" s="1"/>
  <c r="H27" i="16"/>
  <c r="H28" i="16"/>
  <c r="H29" i="16"/>
  <c r="H30" i="16"/>
  <c r="H31" i="16"/>
  <c r="H32" i="16"/>
  <c r="H33" i="16"/>
  <c r="B35" i="16"/>
  <c r="C27" i="16" s="1"/>
  <c r="D35" i="16"/>
  <c r="E30" i="16" s="1"/>
  <c r="F35" i="16"/>
  <c r="G27" i="16" s="1"/>
  <c r="H38" i="16"/>
  <c r="H39" i="16"/>
  <c r="H40" i="16"/>
  <c r="H41" i="16"/>
  <c r="H42" i="16"/>
  <c r="H43" i="16"/>
  <c r="H44" i="16"/>
  <c r="B46" i="16"/>
  <c r="C38" i="16" s="1"/>
  <c r="D46" i="16"/>
  <c r="E38" i="16" s="1"/>
  <c r="F46" i="16"/>
  <c r="G38" i="16" s="1"/>
  <c r="H49" i="16"/>
  <c r="H50" i="16"/>
  <c r="H51" i="16"/>
  <c r="H52" i="16"/>
  <c r="H53" i="16"/>
  <c r="H54" i="16"/>
  <c r="H55" i="16"/>
  <c r="B57" i="16"/>
  <c r="C51" i="16" s="1"/>
  <c r="D57" i="16"/>
  <c r="E50" i="16" s="1"/>
  <c r="F57" i="16"/>
  <c r="G49" i="16" s="1"/>
  <c r="E49" i="16" l="1"/>
  <c r="E53" i="16"/>
  <c r="G43" i="16"/>
  <c r="G39" i="16"/>
  <c r="G46" i="16" s="1"/>
  <c r="E29" i="16"/>
  <c r="E33" i="16"/>
  <c r="E28" i="16"/>
  <c r="E32" i="16"/>
  <c r="E27" i="16"/>
  <c r="E31" i="16"/>
  <c r="G21" i="16"/>
  <c r="G18" i="16"/>
  <c r="G22" i="16"/>
  <c r="G17" i="16"/>
  <c r="G6" i="16"/>
  <c r="G11" i="16"/>
  <c r="G9" i="16"/>
  <c r="E9" i="16"/>
  <c r="E6" i="43869"/>
  <c r="E9" i="43869" s="1"/>
  <c r="E52" i="16"/>
  <c r="G41" i="16"/>
  <c r="G20" i="16"/>
  <c r="G16" i="16"/>
  <c r="G24" i="16" s="1"/>
  <c r="E8" i="16"/>
  <c r="E5" i="16"/>
  <c r="E13" i="16" s="1"/>
  <c r="E55" i="16"/>
  <c r="E51" i="16"/>
  <c r="H13" i="16"/>
  <c r="G10" i="16"/>
  <c r="G13" i="16" s="1"/>
  <c r="G44" i="16"/>
  <c r="G40" i="16"/>
  <c r="E10" i="16"/>
  <c r="G7" i="16"/>
  <c r="G42" i="16"/>
  <c r="E54" i="16"/>
  <c r="C53" i="16"/>
  <c r="C50" i="16"/>
  <c r="E44" i="16"/>
  <c r="E43" i="16"/>
  <c r="E42" i="16"/>
  <c r="E41" i="16"/>
  <c r="E40" i="16"/>
  <c r="E39" i="16"/>
  <c r="E46" i="16" s="1"/>
  <c r="E22" i="16"/>
  <c r="E21" i="16"/>
  <c r="E20" i="16"/>
  <c r="E19" i="16"/>
  <c r="E18" i="16"/>
  <c r="E17" i="16"/>
  <c r="E24" i="16" s="1"/>
  <c r="C11" i="16"/>
  <c r="C10" i="16"/>
  <c r="C9" i="16"/>
  <c r="C8" i="16"/>
  <c r="C7" i="16"/>
  <c r="C6" i="16"/>
  <c r="C13" i="16" s="1"/>
  <c r="C6" i="43869"/>
  <c r="C9" i="43869" s="1"/>
  <c r="C52" i="16"/>
  <c r="C33" i="16"/>
  <c r="C32" i="16"/>
  <c r="C31" i="16"/>
  <c r="C30" i="16"/>
  <c r="C29" i="16"/>
  <c r="C28" i="16"/>
  <c r="C35" i="16" s="1"/>
  <c r="C54" i="16"/>
  <c r="C49" i="16"/>
  <c r="C57" i="16" s="1"/>
  <c r="C55" i="16"/>
  <c r="G55" i="16"/>
  <c r="G54" i="16"/>
  <c r="G53" i="16"/>
  <c r="G52" i="16"/>
  <c r="G51" i="16"/>
  <c r="G50" i="16"/>
  <c r="G57" i="16" s="1"/>
  <c r="C44" i="16"/>
  <c r="C43" i="16"/>
  <c r="C42" i="16"/>
  <c r="C41" i="16"/>
  <c r="C46" i="16" s="1"/>
  <c r="C40" i="16"/>
  <c r="C39" i="16"/>
  <c r="G33" i="16"/>
  <c r="G32" i="16"/>
  <c r="G31" i="16"/>
  <c r="G30" i="16"/>
  <c r="G29" i="16"/>
  <c r="G28" i="16"/>
  <c r="G35" i="16" s="1"/>
  <c r="C22" i="16"/>
  <c r="C21" i="16"/>
  <c r="C20" i="16"/>
  <c r="C19" i="16"/>
  <c r="C24" i="16" s="1"/>
  <c r="C18" i="16"/>
  <c r="C17" i="16"/>
  <c r="E57" i="16" l="1"/>
  <c r="E35" i="16"/>
</calcChain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<sst xmlns="http://schemas.openxmlformats.org/spreadsheetml/2006/main" count="117" uniqueCount="50">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</sst>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4" applyFont="1" applyAlignment="1">
      <alignment horizontal="center"/>
    </xf>
    <xf numFmtId="9" fontId="3" fillId="0" borderId="0" xfId="4" applyNumberFormat="1" applyFont="1" applyAlignment="1">
      <alignment horizontal="center"/>
    </xf>
    <xf numFmtId="5" fontId="3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4" fillId="0" borderId="0" xfId="3"/>
    <xf numFmtId="0" fontId="5" fillId="0" borderId="0" xfId="3" applyFont="1"/>
    <xf numFmtId="0" fontId="4" fillId="0" borderId="2" xfId="3" applyBorder="1"/>
    <xf numFmtId="0" fontId="4" fillId="0" borderId="3" xfId="3" applyBorder="1"/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10" xfId="3" applyBorder="1"/>
    <xf numFmtId="0" fontId="4" fillId="0" borderId="1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18" xfId="3" applyBorder="1"/>
    <xf numFmtId="0" fontId="4" fillId="0" borderId="19" xfId="3" applyBorder="1"/>
    <xf numFmtId="0" fontId="6" fillId="0" borderId="0" xfId="2" applyAlignment="1" applyProtection="1"/>
    <xf numFmtId="0" fontId="4" fillId="0" borderId="20" xfId="3" applyFont="1" applyBorder="1"/>
    <xf numFmtId="0" fontId="4" fillId="0" borderId="6" xfId="3" applyFont="1" applyBorder="1"/>
    <xf numFmtId="44" fontId="2" fillId="0" borderId="0" xfId="1" applyFont="1"/>
    <xf numFmtId="0" fontId="5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Definitions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 </a:t>
            </a:r>
          </a:p>
        </c:rich>
      </c:tx>
      <c:layout>
        <c:manualLayout>
          <c:xMode val="edge"/>
          <c:yMode val="edge"/>
          <c:x val="0.2337485868189548"/>
          <c:y val="3.05085250736974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50950967851732"/>
          <c:y val="0.30508525073697484"/>
          <c:w val="0.23098233135364171"/>
          <c:h val="0.389831153719467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55E-4750-B4A8-8324A22BE12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formatCode>#,##0</c:formatCode>
                <c:ptCount val="2"/>
                <c:pt idx="0">
                  <c:v>761068</c:v>
                </c:pt>
                <c:pt idx="1">
                  <c:v>142467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E-4750-B4A8-8324A22BE1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</a:t>
            </a:r>
          </a:p>
        </c:rich>
      </c:tx>
      <c:layout>
        <c:manualLayout>
          <c:xMode val="edge"/>
          <c:yMode val="edge"/>
          <c:x val="0.25394341324259817"/>
          <c:y val="1.612905766295624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56171949067758"/>
          <c:y val="0.18709706889029248"/>
          <c:w val="0.4164041061866206"/>
          <c:h val="0.59032351046419873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EAA-4BFB-BA85-F499C972DA7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AA-4BFB-BA85-F499C972DA7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EAA-4BFB-BA85-F499C972DA7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AA-4BFB-BA85-F499C972DA7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EAA-4BFB-BA85-F499C972DA7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AA-4BFB-BA85-F499C972DA78}"/>
              </c:ext>
            </c:extLst>
          </c:dPt>
          <c:dLbls>
            <c:dLbl>
              <c:idx val="1"/>
              <c:layout>
                <c:manualLayout>
                  <c:x val="0.15290659645462298"/>
                  <c:y val="-0.429045127423588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AA-4BFB-BA85-F499C972DA78}"/>
                </c:ext>
              </c:extLst>
            </c:dLbl>
            <c:dLbl>
              <c:idx val="2"/>
              <c:layout>
                <c:manualLayout>
                  <c:x val="0.15491641620507215"/>
                  <c:y val="-0.264885953771907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AA-4BFB-BA85-F499C972DA78}"/>
                </c:ext>
              </c:extLst>
            </c:dLbl>
            <c:dLbl>
              <c:idx val="3"/>
              <c:layout>
                <c:manualLayout>
                  <c:x val="0.15466984607996556"/>
                  <c:y val="-0.106952163237659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AA-4BFB-BA85-F499C972DA78}"/>
                </c:ext>
              </c:extLst>
            </c:dLbl>
            <c:dLbl>
              <c:idx val="4"/>
              <c:layout>
                <c:manualLayout>
                  <c:x val="0.1695471819965722"/>
                  <c:y val="3.62878672424010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AA-4BFB-BA85-F499C972DA78}"/>
                </c:ext>
              </c:extLst>
            </c:dLbl>
            <c:dLbl>
              <c:idx val="5"/>
              <c:layout>
                <c:manualLayout>
                  <c:x val="0.15147321095904021"/>
                  <c:y val="0.178146134958936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AA-4BFB-BA85-F499C972DA78}"/>
                </c:ext>
              </c:extLst>
            </c:dLbl>
            <c:dLbl>
              <c:idx val="6"/>
              <c:layout>
                <c:manualLayout>
                  <c:x val="1.6719242902208126E-2"/>
                  <c:y val="0.2297590381847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AA-4BFB-BA85-F499C972DA7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formatCode>#,##0</c:formatCode>
                <c:ptCount val="7"/>
                <c:pt idx="0">
                  <c:v>903535</c:v>
                </c:pt>
                <c:pt idx="1">
                  <c:v>8873</c:v>
                </c:pt>
                <c:pt idx="2">
                  <c:v>1259</c:v>
                </c:pt>
                <c:pt idx="3">
                  <c:v>2115</c:v>
                </c:pt>
                <c:pt idx="4">
                  <c:v>20575</c:v>
                </c:pt>
                <c:pt idx="5">
                  <c:v>1263</c:v>
                </c:pt>
                <c:pt idx="6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AA-4BFB-BA85-F499C972DA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 Value: </a:t>
            </a:r>
          </a:p>
        </c:rich>
      </c:tx>
      <c:layout>
        <c:manualLayout>
          <c:xMode val="edge"/>
          <c:yMode val="edge"/>
          <c:x val="0.21766578277936988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67527808562796"/>
          <c:y val="0.18296529968454259"/>
          <c:w val="0.43217698899671991"/>
          <c:h val="0.5962145110410094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B9-46F8-8425-F4FB555AA6F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B9-46F8-8425-F4FB555AA6F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B9-46F8-8425-F4FB555AA6F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B9-46F8-8425-F4FB555AA6F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6B9-46F8-8425-F4FB555AA6F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B9-46F8-8425-F4FB555AA6F2}"/>
              </c:ext>
            </c:extLst>
          </c:dPt>
          <c:dLbls>
            <c:dLbl>
              <c:idx val="1"/>
              <c:layout>
                <c:manualLayout>
                  <c:x val="-0.2428561729468359"/>
                  <c:y val="0.119137915331561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B9-46F8-8425-F4FB555AA6F2}"/>
                </c:ext>
              </c:extLst>
            </c:dLbl>
            <c:dLbl>
              <c:idx val="2"/>
              <c:layout>
                <c:manualLayout>
                  <c:x val="-0.20055954362171605"/>
                  <c:y val="-1.22520016228255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9-46F8-8425-F4FB555AA6F2}"/>
                </c:ext>
              </c:extLst>
            </c:dLbl>
            <c:dLbl>
              <c:idx val="3"/>
              <c:layout>
                <c:manualLayout>
                  <c:x val="0.20592944020798662"/>
                  <c:y val="-2.64775578131597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9-46F8-8425-F4FB555AA6F2}"/>
                </c:ext>
              </c:extLst>
            </c:dLbl>
            <c:dLbl>
              <c:idx val="4"/>
              <c:layout>
                <c:manualLayout>
                  <c:x val="0.17968238985899618"/>
                  <c:y val="0.106903466719656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9-46F8-8425-F4FB555AA6F2}"/>
                </c:ext>
              </c:extLst>
            </c:dLbl>
            <c:dLbl>
              <c:idx val="5"/>
              <c:layout>
                <c:manualLayout>
                  <c:x val="6.9811719118706372E-2"/>
                  <c:y val="-4.38782218468748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B9-46F8-8425-F4FB555AA6F2}"/>
                </c:ext>
              </c:extLst>
            </c:dLbl>
            <c:dLbl>
              <c:idx val="6"/>
              <c:layout>
                <c:manualLayout>
                  <c:x val="0.10419492121844391"/>
                  <c:y val="6.83298972486484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9-46F8-8425-F4FB555AA6F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formatCode>"$"#,##0_);\("$"#,##0\)</c:formatCode>
                <c:ptCount val="7"/>
                <c:pt idx="0">
                  <c:v>169353402323</c:v>
                </c:pt>
                <c:pt idx="1">
                  <c:v>6792984604</c:v>
                </c:pt>
                <c:pt idx="2">
                  <c:v>1099402414</c:v>
                </c:pt>
                <c:pt idx="3">
                  <c:v>1792340132</c:v>
                </c:pt>
                <c:pt idx="4">
                  <c:v>88962734000</c:v>
                </c:pt>
                <c:pt idx="5">
                  <c:v>15066075000</c:v>
                </c:pt>
                <c:pt idx="6">
                  <c:v>391199079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B9-46F8-8425-F4FB555AA6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Par:</a:t>
            </a:r>
          </a:p>
        </c:rich>
      </c:tx>
      <c:layout>
        <c:manualLayout>
          <c:xMode val="edge"/>
          <c:yMode val="edge"/>
          <c:x val="0.25552503421005957"/>
          <c:y val="3.378378378378378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9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259694311452158"/>
          <c:y val="0.30067567567567566"/>
          <c:w val="0.23618800459416314"/>
          <c:h val="0.39864864864864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3FC-4C36-814B-DC3475952A0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formatCode>"$"#,##0_);\("$"#,##0\)</c:formatCode>
                <c:ptCount val="2"/>
                <c:pt idx="0">
                  <c:v>125549949158</c:v>
                </c:pt>
                <c:pt idx="1">
                  <c:v>43803453165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FC-4C36-814B-DC3475952A0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Bond Average Size</a:t>
            </a:r>
          </a:p>
        </c:rich>
      </c:tx>
      <c:layout>
        <c:manualLayout>
          <c:xMode val="edge"/>
          <c:yMode val="edge"/>
          <c:x val="0.3492537313432835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894039735099338"/>
          <c:w val="0.81791044776119404"/>
          <c:h val="0.60927152317880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formatCode>"$"#,##0</c:formatCode>
                <c:ptCount val="5"/>
                <c:pt idx="0" formatCode="&quot;$&quot;#,##0_);\(&quot;$&quot;#,##0\)">
                  <c:v>187434.24695556896</c:v>
                </c:pt>
                <c:pt idx="1">
                  <c:v>119488.40093618783</c:v>
                </c:pt>
                <c:pt idx="2">
                  <c:v>230941.43161567676</c:v>
                </c:pt>
                <c:pt idx="3">
                  <c:v>216503.32565449979</c:v>
                </c:pt>
                <c:pt idx="4">
                  <c:v>258064.36681037862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F-41C7-8A24-A590194FC0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993728"/>
        <c:axId val="105996288"/>
      </c:barChart>
      <c:catAx>
        <c:axId val="1059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086092715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07947019867549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CP Average Size</a:t>
            </a:r>
          </a:p>
        </c:rich>
      </c:tx>
      <c:layout>
        <c:manualLayout>
          <c:xMode val="edge"/>
          <c:yMode val="edge"/>
          <c:x val="0.36716417910447763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511601148673257"/>
          <c:w val="0.81791044776119404"/>
          <c:h val="0.6138633646070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formatCode>"$"#,##0</c:formatCode>
                <c:ptCount val="5"/>
                <c:pt idx="0" formatCode="&quot;$&quot;#,##0_);\(&quot;$&quot;#,##0\)">
                  <c:v>11928800.475059383</c:v>
                </c:pt>
                <c:pt idx="1">
                  <c:v>3576781.6091954024</c:v>
                </c:pt>
                <c:pt idx="2">
                  <c:v>12546679.421768708</c:v>
                </c:pt>
                <c:pt idx="3">
                  <c:v>12373761.332099907</c:v>
                </c:pt>
                <c:pt idx="4">
                  <c:v>14514305.263157895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5-416A-8B05-3E0F6300BA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16128"/>
        <c:axId val="106034688"/>
      </c:barChart>
      <c:catAx>
        <c:axId val="10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795391770420052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Note Average Size</a:t>
            </a:r>
          </a:p>
        </c:rich>
      </c:tx>
      <c:layout>
        <c:manualLayout>
          <c:xMode val="edge"/>
          <c:yMode val="edge"/>
          <c:x val="0.30952470913757074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61771483638497"/>
          <c:w val="0.81547856061244595"/>
          <c:h val="0.59406132058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formatCode>"$"#,##0</c:formatCode>
                <c:ptCount val="5"/>
                <c:pt idx="0" formatCode="&quot;$&quot;#,##0_);\(&quot;$&quot;#,##0\)">
                  <c:v>765579.24084300688</c:v>
                </c:pt>
                <c:pt idx="1">
                  <c:v>651047.48311571369</c:v>
                </c:pt>
                <c:pt idx="2">
                  <c:v>803819.62477450387</c:v>
                </c:pt>
                <c:pt idx="3">
                  <c:v>684421.92184626695</c:v>
                </c:pt>
                <c:pt idx="4">
                  <c:v>1338650.5214168041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9-4C3F-AB18-DB639601BB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208"/>
        <c:axId val="112688128"/>
      </c:barChart>
      <c:catAx>
        <c:axId val="11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61398583818661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Note Average Size</a:t>
            </a:r>
          </a:p>
        </c:rich>
      </c:tx>
      <c:layout>
        <c:manualLayout>
          <c:xMode val="edge"/>
          <c:yMode val="edge"/>
          <c:x val="0.30654851001124794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05290632212802"/>
          <c:w val="0.8154785606124459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formatCode>"$"#,##0</c:formatCode>
                <c:ptCount val="5"/>
                <c:pt idx="0" formatCode="&quot;$&quot;#,##0_);\(&quot;$&quot;#,##0\)">
                  <c:v>873234.64177918981</c:v>
                </c:pt>
                <c:pt idx="1">
                  <c:v>713987.73801916931</c:v>
                </c:pt>
                <c:pt idx="2">
                  <c:v>925924.15644820291</c:v>
                </c:pt>
                <c:pt idx="3">
                  <c:v>788857.79227053141</c:v>
                </c:pt>
                <c:pt idx="4">
                  <c:v>1887711.8644067796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D-47E0-A159-857F890F4C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24608"/>
        <c:axId val="112747264"/>
      </c:barChart>
      <c:catAx>
        <c:axId val="112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Variable Average Size</a:t>
            </a:r>
          </a:p>
        </c:rich>
      </c:tx>
      <c:layout>
        <c:manualLayout>
          <c:xMode val="edge"/>
          <c:yMode val="edge"/>
          <c:x val="0.28189951823812803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3344079400153"/>
          <c:y val="0.17105290632212802"/>
          <c:w val="0.8160249212156337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formatCode>"$"#,##0</c:formatCode>
                <c:ptCount val="5"/>
                <c:pt idx="0" formatCode="&quot;$&quot;#,##0_);\(&quot;$&quot;#,##0\)">
                  <c:v>847442.14278959809</c:v>
                </c:pt>
                <c:pt idx="1">
                  <c:v>340744.80193236715</c:v>
                </c:pt>
                <c:pt idx="2">
                  <c:v>1058057.3025435074</c:v>
                </c:pt>
                <c:pt idx="3">
                  <c:v>1121804.8388829215</c:v>
                </c:pt>
                <c:pt idx="4">
                  <c:v>952641.74955595029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2-40EB-BFD4-F8F27CDCB5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79648"/>
        <c:axId val="112781568"/>
      </c:barChart>
      <c:catAx>
        <c:axId val="112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62024124316296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36816749375158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Variable Average Size</a:t>
            </a:r>
          </a:p>
        </c:rich>
      </c:tx>
      <c:layout>
        <c:manualLayout>
          <c:xMode val="edge"/>
          <c:yMode val="edge"/>
          <c:x val="0.2746268656716418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358208955225"/>
          <c:y val="0.17049180327868851"/>
          <c:w val="0.81492537313432833"/>
          <c:h val="0.59672131147540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formatCode>"$"#,##0</c:formatCode>
                <c:ptCount val="5"/>
                <c:pt idx="0" formatCode="&quot;$&quot;#,##0_);\(&quot;$&quot;#,##0\)">
                  <c:v>4323826.6828675577</c:v>
                </c:pt>
                <c:pt idx="1">
                  <c:v>1153014.5530145529</c:v>
                </c:pt>
                <c:pt idx="2">
                  <c:v>4650921.3447000161</c:v>
                </c:pt>
                <c:pt idx="3">
                  <c:v>4533751.583248212</c:v>
                </c:pt>
                <c:pt idx="4">
                  <c:v>4780375.3526689988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D-44F0-8BA6-B57AFDA3BF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22144"/>
        <c:axId val="112828416"/>
      </c:barChart>
      <c:catAx>
        <c:axId val="112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7049180327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68852459016393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CUSIPs:  </a:t>
            </a:r>
          </a:p>
        </c:rich>
      </c:tx>
      <c:layout>
        <c:manualLayout>
          <c:xMode val="edge"/>
          <c:yMode val="edge"/>
          <c:x val="0.25394341324259817"/>
          <c:y val="1.618128091272537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8443120966769"/>
          <c:y val="0.18770285858761437"/>
          <c:w val="0.4164041061866206"/>
          <c:h val="0.58899862522320368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093-4507-BEF8-2DCC11AF426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93-4507-BEF8-2DCC11AF426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093-4507-BEF8-2DCC11AF426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93-4507-BEF8-2DCC11AF426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093-4507-BEF8-2DCC11AF426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93-4507-BEF8-2DCC11AF4261}"/>
              </c:ext>
            </c:extLst>
          </c:dPt>
          <c:dLbls>
            <c:dLbl>
              <c:idx val="1"/>
              <c:layout>
                <c:manualLayout>
                  <c:x val="0.12071056575341331"/>
                  <c:y val="-0.431745449294566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93-4507-BEF8-2DCC11AF4261}"/>
                </c:ext>
              </c:extLst>
            </c:dLbl>
            <c:dLbl>
              <c:idx val="2"/>
              <c:layout>
                <c:manualLayout>
                  <c:x val="0.14387540674134977"/>
                  <c:y val="-0.281386234487679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93-4507-BEF8-2DCC11AF4261}"/>
                </c:ext>
              </c:extLst>
            </c:dLbl>
            <c:dLbl>
              <c:idx val="3"/>
              <c:layout>
                <c:manualLayout>
                  <c:x val="0.16886708562060657"/>
                  <c:y val="-0.12918584206100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93-4507-BEF8-2DCC11AF4261}"/>
                </c:ext>
              </c:extLst>
            </c:dLbl>
            <c:dLbl>
              <c:idx val="4"/>
              <c:layout>
                <c:manualLayout>
                  <c:x val="0.18795267310829047"/>
                  <c:y val="6.51479244706062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93-4507-BEF8-2DCC11AF4261}"/>
                </c:ext>
              </c:extLst>
            </c:dLbl>
            <c:dLbl>
              <c:idx val="5"/>
              <c:layout>
                <c:manualLayout>
                  <c:x val="0.15082043766611192"/>
                  <c:y val="0.2097583433138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93-4507-BEF8-2DCC11AF4261}"/>
                </c:ext>
              </c:extLst>
            </c:dLbl>
            <c:dLbl>
              <c:idx val="6"/>
              <c:layout>
                <c:manualLayout>
                  <c:x val="1.8296198779568881E-2"/>
                  <c:y val="0.21917522445616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93-4507-BEF8-2DCC11AF426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formatCode>#,##0</c:formatCode>
                <c:ptCount val="7"/>
                <c:pt idx="0">
                  <c:v>122129</c:v>
                </c:pt>
                <c:pt idx="1">
                  <c:v>1777</c:v>
                </c:pt>
                <c:pt idx="2">
                  <c:v>298</c:v>
                </c:pt>
                <c:pt idx="3">
                  <c:v>263</c:v>
                </c:pt>
                <c:pt idx="4">
                  <c:v>2306</c:v>
                </c:pt>
                <c:pt idx="5">
                  <c:v>669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93-4507-BEF8-2DCC11AF42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0.29944</cdr:y>
    </cdr:from>
    <cdr:to>
      <cdr:x>0.48787</cdr:x>
      <cdr:y>0.4097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7CE47B-0B33-45D2-9A1E-86F2323B18F6}"/>
            </a:ext>
          </a:extLst>
        </cdr:cNvPr>
        <cdr:cNvSpPr txBox="1"/>
      </cdr:nvSpPr>
      <cdr:spPr>
        <a:xfrm xmlns:a="http://schemas.openxmlformats.org/drawingml/2006/main">
          <a:off x="3175000" y="841375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0.4256</cdr:x>
      <cdr:y>0.02825</cdr:y>
    </cdr:from>
    <cdr:to>
      <cdr:x>0.54925</cdr:x>
      <cdr:y>0.14508</cdr:y>
    </cdr:to>
    <cdr:sp macro="" textlink="'New Issue Data'!$B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2FE88DE-7BBA-43C5-B5DD-872E491A4098}"/>
            </a:ext>
          </a:extLst>
        </cdr:cNvPr>
        <cdr:cNvSpPr txBox="1"/>
      </cdr:nvSpPr>
      <cdr:spPr>
        <a:xfrm xmlns:a="http://schemas.openxmlformats.org/drawingml/2006/main">
          <a:off x="2930906" y="79375"/>
          <a:ext cx="85151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809E62CC-A226-46F7-B369-E7B1D8F5AF7E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903,535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0.46041</cdr:x>
      <cdr:y>0.12613</cdr:y>
    </cdr:from>
    <cdr:to>
      <cdr:x>0.48719</cdr:x>
      <cdr:y>0.23602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E632989-B3F7-4864-912B-31861D813994}"/>
            </a:ext>
          </a:extLst>
        </cdr:cNvPr>
        <cdr:cNvSpPr txBox="1"/>
      </cdr:nvSpPr>
      <cdr:spPr>
        <a:xfrm xmlns:a="http://schemas.openxmlformats.org/drawingml/2006/main">
          <a:off x="3175000" y="355600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0.42785</cdr:x>
      <cdr:y>0.03198</cdr:y>
    </cdr:from>
    <cdr:to>
      <cdr:x>0.70188</cdr:x>
      <cdr:y>0.22053</cdr:y>
    </cdr:to>
    <cdr:sp macro="" textlink="'New Issue Data'!$G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5EE61DC-40BE-40B1-80FB-1D09814BCC16}"/>
            </a:ext>
          </a:extLst>
        </cdr:cNvPr>
        <cdr:cNvSpPr txBox="1"/>
      </cdr:nvSpPr>
      <cdr:spPr>
        <a:xfrm xmlns:a="http://schemas.openxmlformats.org/drawingml/2006/main">
          <a:off x="2950464" y="90169"/>
          <a:ext cx="1889739" cy="5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F0A1EFA4-5F16-40AE-9FD5-9231F11F2866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 $169.35 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0.56862</cdr:x>
      <cdr:y>0.03694</cdr:y>
    </cdr:from>
    <cdr:to>
      <cdr:x>0.69131</cdr:x>
      <cdr:y>0.15338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D3CB8ED-CAA7-438F-AD91-3AEC4FA837D1}"/>
            </a:ext>
          </a:extLst>
        </cdr:cNvPr>
        <cdr:cNvSpPr txBox="1"/>
      </cdr:nvSpPr>
      <cdr:spPr>
        <a:xfrm xmlns:a="http://schemas.openxmlformats.org/drawingml/2006/main">
          <a:off x="3921252" y="104140"/>
          <a:ext cx="84606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Billion</a:t>
          </a:r>
          <a:r>
            <a:rPr lang="en-US" sz="1600" b="1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 macro="">
      <xdr:nvGraphicFramePr>
        <xdr:cNvPr id="3078" name="Ch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 macro="">
      <xdr:nvGraphicFramePr>
        <xdr:cNvPr id="3079" name="Chart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0.07551</cdr:y>
    </cdr:from>
    <cdr:to>
      <cdr:x>0.48222</cdr:x>
      <cdr:y>0.18455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1CD644B-F33F-47E7-818B-727BE1467C2D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0.41205</cdr:x>
      <cdr:y>3.39763E-7</cdr:y>
    </cdr:from>
    <cdr:to>
      <cdr:x>0.62638</cdr:x>
      <cdr:y>0.11375</cdr:y>
    </cdr:to>
    <cdr:sp macro="" textlink="'Trades by Sec Type Data'!$B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FBFB7DD-DAD4-4590-B9C8-546C96874946}"/>
            </a:ext>
          </a:extLst>
        </cdr:cNvPr>
        <cdr:cNvSpPr txBox="1"/>
      </cdr:nvSpPr>
      <cdr:spPr>
        <a:xfrm xmlns:a="http://schemas.openxmlformats.org/drawingml/2006/main">
          <a:off x="2488310" y="1"/>
          <a:ext cx="1294278" cy="33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D0B034D7-4E9C-4E78-8F93-02836F57DB59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127,511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0.07527</cdr:y>
    </cdr:from>
    <cdr:to>
      <cdr:x>0.48222</cdr:x>
      <cdr:y>0.18395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21F39D7-3225-46BA-BA0E-0EB2BF6D2C2D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0.43577</cdr:x>
      <cdr:y>0.01269</cdr:y>
    </cdr:from>
    <cdr:to>
      <cdr:x>0.6501</cdr:x>
      <cdr:y>0.11915</cdr:y>
    </cdr:to>
    <cdr:sp macro="" textlink="'Trades by Sec Type Data'!$D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0C29F98-59EA-4030-A8B8-3F97DAF964FD}"/>
            </a:ext>
          </a:extLst>
        </cdr:cNvPr>
        <cdr:cNvSpPr txBox="1"/>
      </cdr:nvSpPr>
      <cdr:spPr>
        <a:xfrm xmlns:a="http://schemas.openxmlformats.org/drawingml/2006/main">
          <a:off x="2631566" y="37464"/>
          <a:ext cx="1294278" cy="31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9078C278-A213-46B6-A4CA-9FD35C7510E8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937,870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0.42639</cdr:x>
      <cdr:y>0.02936</cdr:y>
    </cdr:from>
    <cdr:to>
      <cdr:x>0.45698</cdr:x>
      <cdr:y>0.13809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AE4F8F7-8307-4A1B-85D4-CADC38AA2366}"/>
            </a:ext>
          </a:extLst>
        </cdr:cNvPr>
        <cdr:cNvSpPr txBox="1"/>
      </cdr:nvSpPr>
      <cdr:spPr>
        <a:xfrm xmlns:a="http://schemas.openxmlformats.org/drawingml/2006/main">
          <a:off x="2574925" y="88646"/>
          <a:ext cx="184731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0.41068</cdr:x>
      <cdr:y>0</cdr:y>
    </cdr:from>
    <cdr:to>
      <cdr:x>0.71785</cdr:x>
      <cdr:y>0.08919</cdr:y>
    </cdr:to>
    <cdr:sp macro="" textlink="'Trades by Sec Type Data'!$F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31AA8EC-CD15-423F-8694-995FF5387355}"/>
            </a:ext>
          </a:extLst>
        </cdr:cNvPr>
        <cdr:cNvSpPr txBox="1"/>
      </cdr:nvSpPr>
      <cdr:spPr>
        <a:xfrm xmlns:a="http://schemas.openxmlformats.org/drawingml/2006/main">
          <a:off x="2480057" y="0"/>
          <a:ext cx="1854947" cy="26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1C5BBE24-98B5-47D5-9E3C-1B9946122016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$283,458,137,552 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A3" sqref="A3"/>
    </sheetView>
  </sheetViews>
  <sheetFormatPr defaultRowHeight="12.75" x14ac:dyDescent="0.2"/>
  <cols>
    <col min="1" max="16384" width="9.33203125" style="1"/>
  </cols>
  <sheetData>
    <row r="1" spans="1:13" ht="15.75" x14ac:dyDescent="0.2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spans="1:1" x14ac:dyDescent="0.2">
      <c r="A42" s="51" t="s">
        <v>42</v>
      </c>
    </row>
  </sheetData>
  <mergeCells count="2">
    <mergeCell ref="A1:M1"/>
    <mergeCell ref="A2:M2"/>
  </mergeCells>
  <phoneticPr fontId="0" type="noConversion"/>
  <hyperlinks>
    <hyperlink ref="A42" location="Definitions!A1" display="Click here for common definitions"/>
  </hyperlinks>
  <printOptions horizontalCentered="1"/>
  <pageMargins left="0.75" right="0.75" top="1" bottom="1" header="0.5" footer="0.5"/>
  <pageSetup scale="83" orientation="landscape" r:id="rId1"/>
  <headerFooter alignWithMargins="0">
    <oddFooter>&amp;CPage &amp;P of &amp;N&amp;R&amp;D
&amp;[File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="75" workbookViewId="0">
      <selection activeCell="A2" sqref="A2:L2"/>
    </sheetView>
  </sheetViews>
  <sheetFormatPr defaultRowHeight="12.75" x14ac:dyDescent="0.2"/>
  <cols>
    <col min="1" max="16384" width="9.33203125" style="1"/>
  </cols>
  <sheetData>
    <row r="1" spans="1:12" ht="15.75" x14ac:dyDescent="0.2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spans="1:1" x14ac:dyDescent="0.2">
      <c r="A59" s="51" t="s">
        <v>42</v>
      </c>
    </row>
  </sheetData>
  <mergeCells count="2">
    <mergeCell ref="A1:L1"/>
    <mergeCell ref="A2:L2"/>
  </mergeCells>
  <phoneticPr fontId="0" type="noConversion"/>
  <hyperlinks>
    <hyperlink ref="A59" location="Definitions!A1" display="Click here for common definitions"/>
  </hyperlinks>
  <printOptions horizontalCentered="1"/>
  <pageMargins left="0.32" right="0.32" top="1.02" bottom="0.8" header="0.5" footer="0.31"/>
  <pageSetup scale="84" orientation="portrait" r:id="rId1"/>
  <headerFooter alignWithMargins="0">
    <oddFooter>&amp;CPage &amp;P of &amp;N&amp;R&amp;D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activeCell="A3" sqref="A3"/>
    </sheetView>
  </sheetViews>
  <sheetFormatPr defaultRowHeight="12.75" x14ac:dyDescent="0.2"/>
  <cols>
    <col min="1" max="10" width="10.6640625" customWidth="1"/>
  </cols>
  <sheetData>
    <row r="1" spans="1:10" ht="15.75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spans="1:1" x14ac:dyDescent="0.2">
      <c r="A65" s="51" t="s">
        <v>42</v>
      </c>
    </row>
  </sheetData>
  <mergeCells count="2">
    <mergeCell ref="A1:J1"/>
    <mergeCell ref="A2:J2"/>
  </mergeCells>
  <phoneticPr fontId="0" type="noConversion"/>
  <hyperlinks>
    <hyperlink ref="A65" location="Definitions!A1" display="Click here for common definitions"/>
  </hyperlinks>
  <printOptions horizontalCentered="1"/>
  <pageMargins left="0.75" right="0.75" top="1" bottom="1" header="0.5" footer="0.5"/>
  <pageSetup scale="75" orientation="portrait" r:id="rId1"/>
  <headerFooter alignWithMargins="0">
    <oddFooter>&amp;CPage &amp;P of &amp;N&amp;R&amp;D
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A3" sqref="A3"/>
    </sheetView>
  </sheetViews>
  <sheetFormatPr defaultRowHeight="12.75" x14ac:dyDescent="0.2"/>
  <cols>
    <col min="1" max="1" width="17.1640625" style="1" bestFit="1" customWidth="1"/>
    <col min="2" max="2" width="9.33203125" style="6"/>
    <col min="3" max="3" width="9.33203125" style="7"/>
    <col min="4" max="4" width="18.1640625" style="14" customWidth="1"/>
    <col min="5" max="5" width="9.33203125" style="7"/>
    <col min="6" max="6" width="9.33203125" style="8"/>
    <col min="7" max="7" width="0" style="1" hidden="1" customWidth="1"/>
    <col min="8" max="16384" width="9.33203125" style="1"/>
  </cols>
  <sheetData>
    <row r="1" spans="1:7" ht="15.75" x14ac:dyDescent="0.25">
      <c r="A1" s="55" t="s">
        <v>45</v>
      </c>
      <c r="B1" s="55"/>
      <c r="C1" s="55"/>
      <c r="D1" s="55"/>
      <c r="E1" s="55"/>
    </row>
    <row r="2" spans="1:7" ht="15.75" x14ac:dyDescent="0.25">
      <c r="A2" s="55" t="s">
        <v>49</v>
      </c>
      <c r="B2" s="55"/>
      <c r="C2" s="55"/>
      <c r="D2" s="55"/>
      <c r="E2" s="55"/>
    </row>
    <row r="5" spans="1:7" s="9" customFormat="1" ht="25.5" x14ac:dyDescent="0.2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7" x14ac:dyDescent="0.2">
      <c r="A6" s="1" t="s">
        <v>32</v>
      </c>
      <c r="B6" s="6">
        <v>761068</v>
      </c>
      <c r="C6" s="7">
        <f>B6/B$9</f>
        <v>0.84232265490545466</v>
      </c>
      <c r="D6" s="14">
        <v>125549949158</v>
      </c>
      <c r="E6" s="7">
        <f>D6/D$9</f>
        <v>0.74134884469899409</v>
      </c>
    </row>
    <row r="7" spans="1:7" x14ac:dyDescent="0.2">
      <c r="A7" s="1" t="s">
        <v>30</v>
      </c>
      <c r="B7" s="6">
        <v>142467</v>
      </c>
      <c r="C7" s="7">
        <f>B7/B$9</f>
        <v>0.15767734509454531</v>
      </c>
      <c r="D7" s="14">
        <v>43803453165</v>
      </c>
      <c r="E7" s="7">
        <f>D7/D$9</f>
        <v>0.25865115530100585</v>
      </c>
    </row>
    <row r="9" spans="1:7" x14ac:dyDescent="0.2">
      <c r="A9" s="9" t="s">
        <v>12</v>
      </c>
      <c r="B9" s="10">
        <f>SUM(B6:B7)</f>
        <v>903535</v>
      </c>
      <c r="C9" s="29">
        <f>SUM(C6:C7)</f>
        <v>1</v>
      </c>
      <c r="D9" s="15">
        <f>SUM(D6:D7)</f>
        <v>169353402323</v>
      </c>
      <c r="E9" s="29">
        <f>SUM(E6:E7)</f>
        <v>1</v>
      </c>
      <c r="G9" s="54">
        <f>+D9/1000000000</f>
        <v>169.35340232300001</v>
      </c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&amp;CPage &amp;P of &amp;N&amp;R&amp;D
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>
      <selection activeCell="A2" sqref="A2:H2"/>
    </sheetView>
  </sheetViews>
  <sheetFormatPr defaultRowHeight="12.75" x14ac:dyDescent="0.2"/>
  <cols>
    <col min="1" max="1" width="13.83203125" style="1" bestFit="1" customWidth="1"/>
    <col min="2" max="2" width="10.1640625" style="1" customWidth="1"/>
    <col min="3" max="3" width="8.83203125" style="1" customWidth="1"/>
    <col min="4" max="4" width="11.5" style="1" customWidth="1"/>
    <col min="5" max="5" width="9.33203125" style="1"/>
    <col min="6" max="6" width="19.83203125" style="16" customWidth="1"/>
    <col min="7" max="7" width="9.33203125" style="1"/>
    <col min="8" max="8" width="11.6640625" style="16" customWidth="1"/>
    <col min="9" max="9" width="12.5" style="1" customWidth="1"/>
    <col min="10" max="10" width="10.83203125" style="1" customWidth="1"/>
    <col min="11" max="12" width="9.33203125" style="8"/>
    <col min="13" max="13" width="14.6640625" style="8" customWidth="1"/>
    <col min="14" max="14" width="9.33203125" style="8"/>
    <col min="15" max="16384" width="9.33203125" style="1"/>
  </cols>
  <sheetData>
    <row r="1" spans="1:14" ht="15.75" x14ac:dyDescent="0.25">
      <c r="A1" s="55" t="s">
        <v>48</v>
      </c>
      <c r="B1" s="55"/>
      <c r="C1" s="55"/>
      <c r="D1" s="55"/>
      <c r="E1" s="55"/>
      <c r="F1" s="55"/>
      <c r="G1" s="55"/>
      <c r="H1" s="55"/>
    </row>
    <row r="2" spans="1:14" ht="15.75" x14ac:dyDescent="0.25">
      <c r="A2" s="55" t="s">
        <v>49</v>
      </c>
      <c r="B2" s="55"/>
      <c r="C2" s="55"/>
      <c r="D2" s="55"/>
      <c r="E2" s="55"/>
      <c r="F2" s="55"/>
      <c r="G2" s="55"/>
      <c r="H2" s="55"/>
    </row>
    <row r="4" spans="1:14" ht="38.25" x14ac:dyDescent="0.2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4" x14ac:dyDescent="0.2">
      <c r="A5" s="51" t="s">
        <v>5</v>
      </c>
      <c r="B5" s="6">
        <v>122129</v>
      </c>
      <c r="C5" s="7">
        <f>B5/B$13</f>
        <v>0.95779187677925826</v>
      </c>
      <c r="D5" s="6">
        <v>903535</v>
      </c>
      <c r="E5" s="7">
        <f>D5/D$13</f>
        <v>0.96339044856963119</v>
      </c>
      <c r="F5" s="14">
        <v>169353402323</v>
      </c>
      <c r="G5" s="7">
        <f>F5/F$13</f>
        <v>0.59745472042386627</v>
      </c>
      <c r="H5" s="14">
        <f>IF(D5=0,"-",+F5/D5)</f>
        <v>187434.24695556896</v>
      </c>
      <c r="I5" s="25"/>
    </row>
    <row r="6" spans="1:14" x14ac:dyDescent="0.2">
      <c r="A6" s="51" t="s">
        <v>6</v>
      </c>
      <c r="B6" s="6">
        <v>1777</v>
      </c>
      <c r="C6" s="7">
        <f t="shared" ref="C6:C11" si="0">B6/B$13</f>
        <v>1.39360525758562E-2</v>
      </c>
      <c r="D6" s="6">
        <v>8873</v>
      </c>
      <c r="E6" s="7">
        <f t="shared" ref="E6:E11" si="1">D6/D$13</f>
        <v>9.4607994711420566E-3</v>
      </c>
      <c r="F6" s="14">
        <v>6792984604</v>
      </c>
      <c r="G6" s="7">
        <f t="shared" ref="G6:G11" si="2">F6/F$13</f>
        <v>2.396468368368446E-2</v>
      </c>
      <c r="H6" s="14">
        <f t="shared" ref="H6:H11" si="3">IF(D6=0,"-",+F6/D6)</f>
        <v>765579.24084300688</v>
      </c>
    </row>
    <row r="7" spans="1:14" x14ac:dyDescent="0.2">
      <c r="A7" s="51" t="s">
        <v>7</v>
      </c>
      <c r="B7" s="6">
        <v>298</v>
      </c>
      <c r="C7" s="7">
        <f t="shared" si="0"/>
        <v>2.3370532738351984E-3</v>
      </c>
      <c r="D7" s="6">
        <v>1259</v>
      </c>
      <c r="E7" s="7">
        <f t="shared" si="1"/>
        <v>1.3424035314062717E-3</v>
      </c>
      <c r="F7" s="14">
        <v>1099402414</v>
      </c>
      <c r="G7" s="7">
        <f t="shared" si="2"/>
        <v>3.8785353756101504E-3</v>
      </c>
      <c r="H7" s="14">
        <f t="shared" si="3"/>
        <v>873234.64177918981</v>
      </c>
    </row>
    <row r="8" spans="1:14" x14ac:dyDescent="0.2">
      <c r="A8" s="51" t="s">
        <v>8</v>
      </c>
      <c r="B8" s="6">
        <v>263</v>
      </c>
      <c r="C8" s="7">
        <f t="shared" si="0"/>
        <v>2.0625671510693193E-3</v>
      </c>
      <c r="D8" s="6">
        <v>2115</v>
      </c>
      <c r="E8" s="7">
        <f t="shared" si="1"/>
        <v>2.25510998325994E-3</v>
      </c>
      <c r="F8" s="14">
        <v>1792340132</v>
      </c>
      <c r="G8" s="7">
        <f t="shared" si="2"/>
        <v>6.3231211052150434E-3</v>
      </c>
      <c r="H8" s="14">
        <f t="shared" si="3"/>
        <v>847442.14278959809</v>
      </c>
    </row>
    <row r="9" spans="1:14" x14ac:dyDescent="0.2">
      <c r="A9" s="51" t="s">
        <v>9</v>
      </c>
      <c r="B9" s="6">
        <v>2306</v>
      </c>
      <c r="C9" s="7">
        <f t="shared" si="0"/>
        <v>1.8084714259946202E-2</v>
      </c>
      <c r="D9" s="6">
        <v>20575</v>
      </c>
      <c r="E9" s="7">
        <f t="shared" si="1"/>
        <v>2.1938008465992087E-2</v>
      </c>
      <c r="F9" s="14">
        <v>88962734000</v>
      </c>
      <c r="G9" s="7">
        <f t="shared" si="2"/>
        <v>0.31384787456906194</v>
      </c>
      <c r="H9" s="14">
        <f t="shared" si="3"/>
        <v>4323826.6828675577</v>
      </c>
    </row>
    <row r="10" spans="1:14" x14ac:dyDescent="0.2">
      <c r="A10" s="51" t="s">
        <v>10</v>
      </c>
      <c r="B10" s="6">
        <v>669</v>
      </c>
      <c r="C10" s="7">
        <f t="shared" si="0"/>
        <v>5.2466061751535158E-3</v>
      </c>
      <c r="D10" s="6">
        <v>1263</v>
      </c>
      <c r="E10" s="7">
        <f t="shared" si="1"/>
        <v>1.3466685148261486E-3</v>
      </c>
      <c r="F10" s="14">
        <v>15066075000</v>
      </c>
      <c r="G10" s="7">
        <f t="shared" si="2"/>
        <v>5.3150970122479373E-2</v>
      </c>
      <c r="H10" s="14">
        <f t="shared" si="3"/>
        <v>11928800.475059383</v>
      </c>
    </row>
    <row r="11" spans="1:14" x14ac:dyDescent="0.2">
      <c r="A11" s="51" t="s">
        <v>11</v>
      </c>
      <c r="B11" s="6">
        <v>69</v>
      </c>
      <c r="C11" s="7">
        <f t="shared" si="0"/>
        <v>5.4112978488130437E-4</v>
      </c>
      <c r="D11" s="6">
        <v>250</v>
      </c>
      <c r="E11" s="7">
        <f t="shared" si="1"/>
        <v>2.665614637423097E-4</v>
      </c>
      <c r="F11" s="14">
        <v>391199079</v>
      </c>
      <c r="G11" s="7">
        <f t="shared" si="2"/>
        <v>1.3800947200827321E-3</v>
      </c>
      <c r="H11" s="14">
        <f t="shared" si="3"/>
        <v>1564796.3160000001</v>
      </c>
    </row>
    <row r="12" spans="1:14" x14ac:dyDescent="0.2">
      <c r="B12" s="6"/>
      <c r="C12" s="8"/>
      <c r="D12" s="6"/>
      <c r="E12" s="7"/>
      <c r="F12" s="14"/>
      <c r="G12" s="7"/>
      <c r="H12" s="14"/>
    </row>
    <row r="13" spans="1:14" x14ac:dyDescent="0.2">
      <c r="A13" s="9" t="s">
        <v>12</v>
      </c>
      <c r="B13" s="10">
        <f t="shared" ref="B13:G13" si="4">SUM(B5:B11)</f>
        <v>127511</v>
      </c>
      <c r="C13" s="11">
        <f t="shared" si="4"/>
        <v>0.99999999999999989</v>
      </c>
      <c r="D13" s="10">
        <f t="shared" si="4"/>
        <v>937870</v>
      </c>
      <c r="E13" s="12">
        <f t="shared" si="4"/>
        <v>0.99999999999999989</v>
      </c>
      <c r="F13" s="15">
        <f t="shared" si="4"/>
        <v>283458137552</v>
      </c>
      <c r="G13" s="12">
        <f t="shared" si="4"/>
        <v>0.99999999999999989</v>
      </c>
      <c r="H13" s="15">
        <f>F13/D13</f>
        <v>302236.06422212033</v>
      </c>
    </row>
    <row r="14" spans="1:14" x14ac:dyDescent="0.2">
      <c r="E14" s="16"/>
      <c r="F14" s="1"/>
      <c r="G14" s="16"/>
      <c r="H14" s="1"/>
    </row>
    <row r="15" spans="1:14" ht="51" x14ac:dyDescent="0.2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x14ac:dyDescent="0.2">
      <c r="A16" s="1" t="s">
        <v>5</v>
      </c>
      <c r="B16" s="6">
        <v>87785</v>
      </c>
      <c r="C16" s="7">
        <f t="shared" ref="C16:C22" si="5">B16/B$24</f>
        <v>0.98014805220905954</v>
      </c>
      <c r="D16" s="6">
        <v>352707</v>
      </c>
      <c r="E16" s="7">
        <f t="shared" ref="E16:E22" si="6">D16/D$24</f>
        <v>0.98544905913415193</v>
      </c>
      <c r="F16" s="20">
        <v>42144395429</v>
      </c>
      <c r="G16" s="7">
        <f t="shared" ref="G16:G22" si="7">F16/F$24</f>
        <v>0.90514659399198361</v>
      </c>
      <c r="H16" s="20">
        <f t="shared" ref="H16:H22" si="8">IF(D16=0,"-",+F16/D16)</f>
        <v>119488.40093618783</v>
      </c>
      <c r="J16" s="8"/>
      <c r="M16" s="1"/>
      <c r="N16" s="1"/>
    </row>
    <row r="17" spans="1:14" x14ac:dyDescent="0.2">
      <c r="A17" s="1" t="s">
        <v>6</v>
      </c>
      <c r="B17" s="6">
        <v>941</v>
      </c>
      <c r="C17" s="7">
        <f t="shared" si="5"/>
        <v>1.0506570793742951E-2</v>
      </c>
      <c r="D17" s="6">
        <v>2221</v>
      </c>
      <c r="E17" s="7">
        <f t="shared" si="6"/>
        <v>6.2053839598787425E-3</v>
      </c>
      <c r="F17" s="20">
        <v>1445976460</v>
      </c>
      <c r="G17" s="7">
        <f t="shared" si="7"/>
        <v>3.1055628024526664E-2</v>
      </c>
      <c r="H17" s="20">
        <f t="shared" si="8"/>
        <v>651047.48311571369</v>
      </c>
      <c r="J17" s="8"/>
      <c r="M17" s="1"/>
      <c r="N17" s="1"/>
    </row>
    <row r="18" spans="1:14" x14ac:dyDescent="0.2">
      <c r="A18" s="1" t="s">
        <v>7</v>
      </c>
      <c r="B18" s="6">
        <v>134</v>
      </c>
      <c r="C18" s="7">
        <f t="shared" si="5"/>
        <v>1.4961535455489431E-3</v>
      </c>
      <c r="D18" s="6">
        <v>313</v>
      </c>
      <c r="E18" s="7">
        <f t="shared" si="6"/>
        <v>8.7450931086989925E-4</v>
      </c>
      <c r="F18" s="20">
        <v>223478162</v>
      </c>
      <c r="G18" s="7">
        <f t="shared" si="7"/>
        <v>4.7997010066657027E-3</v>
      </c>
      <c r="H18" s="20">
        <f t="shared" si="8"/>
        <v>713987.73801916931</v>
      </c>
      <c r="J18" s="8"/>
      <c r="M18" s="1"/>
      <c r="N18" s="1"/>
    </row>
    <row r="19" spans="1:14" x14ac:dyDescent="0.2">
      <c r="A19" s="1" t="s">
        <v>8</v>
      </c>
      <c r="B19" s="6">
        <v>151</v>
      </c>
      <c r="C19" s="7">
        <f t="shared" si="5"/>
        <v>1.685964069984257E-3</v>
      </c>
      <c r="D19" s="6">
        <v>621</v>
      </c>
      <c r="E19" s="7">
        <f t="shared" si="6"/>
        <v>1.7350488244415574E-3</v>
      </c>
      <c r="F19" s="20">
        <v>211602522</v>
      </c>
      <c r="G19" s="7">
        <f t="shared" si="7"/>
        <v>4.544644670276112E-3</v>
      </c>
      <c r="H19" s="20">
        <f t="shared" si="8"/>
        <v>340744.80193236715</v>
      </c>
      <c r="J19" s="8"/>
      <c r="M19" s="1"/>
      <c r="N19" s="1"/>
    </row>
    <row r="20" spans="1:14" x14ac:dyDescent="0.2">
      <c r="A20" s="1" t="s">
        <v>9</v>
      </c>
      <c r="B20" s="6">
        <v>498</v>
      </c>
      <c r="C20" s="7">
        <f t="shared" si="5"/>
        <v>5.5603318334580126E-3</v>
      </c>
      <c r="D20" s="6">
        <v>1924</v>
      </c>
      <c r="E20" s="7">
        <f t="shared" si="6"/>
        <v>5.3755780003632144E-3</v>
      </c>
      <c r="F20" s="20">
        <v>2218400000</v>
      </c>
      <c r="G20" s="7">
        <f t="shared" si="7"/>
        <v>4.7645177577517371E-2</v>
      </c>
      <c r="H20" s="20">
        <f t="shared" si="8"/>
        <v>1153014.5530145529</v>
      </c>
      <c r="J20" s="8"/>
      <c r="M20" s="1"/>
      <c r="N20" s="1"/>
    </row>
    <row r="21" spans="1:14" x14ac:dyDescent="0.2">
      <c r="A21" s="1" t="s">
        <v>10</v>
      </c>
      <c r="B21" s="6">
        <v>35</v>
      </c>
      <c r="C21" s="7">
        <f t="shared" si="5"/>
        <v>3.9078637383741053E-4</v>
      </c>
      <c r="D21" s="6">
        <v>87</v>
      </c>
      <c r="E21" s="7">
        <f t="shared" si="6"/>
        <v>2.4307447298939691E-4</v>
      </c>
      <c r="F21" s="20">
        <v>311180000</v>
      </c>
      <c r="G21" s="7">
        <f t="shared" si="7"/>
        <v>6.6832971324251068E-3</v>
      </c>
      <c r="H21" s="20">
        <f t="shared" si="8"/>
        <v>3576781.6091954024</v>
      </c>
      <c r="J21" s="8"/>
      <c r="M21" s="1"/>
      <c r="N21" s="1"/>
    </row>
    <row r="22" spans="1:14" x14ac:dyDescent="0.2">
      <c r="A22" s="1" t="s">
        <v>11</v>
      </c>
      <c r="B22" s="6">
        <v>19</v>
      </c>
      <c r="C22" s="7">
        <f t="shared" si="5"/>
        <v>2.1214117436888001E-4</v>
      </c>
      <c r="D22" s="6">
        <v>42</v>
      </c>
      <c r="E22" s="7">
        <f t="shared" si="6"/>
        <v>1.173462973052261E-4</v>
      </c>
      <c r="F22" s="20">
        <v>5818132</v>
      </c>
      <c r="G22" s="7">
        <f t="shared" si="7"/>
        <v>1.2495759660540763E-4</v>
      </c>
      <c r="H22" s="20">
        <f t="shared" si="8"/>
        <v>138526.95238095237</v>
      </c>
      <c r="N22" s="1"/>
    </row>
    <row r="23" spans="1:14" x14ac:dyDescent="0.2">
      <c r="B23" s="6"/>
      <c r="C23" s="8"/>
      <c r="D23" s="6"/>
      <c r="E23" s="8"/>
      <c r="F23" s="20"/>
      <c r="G23" s="14"/>
      <c r="H23" s="20"/>
      <c r="N23" s="1"/>
    </row>
    <row r="24" spans="1:14" x14ac:dyDescent="0.2">
      <c r="A24" s="9" t="s">
        <v>12</v>
      </c>
      <c r="B24" s="10">
        <f t="shared" ref="B24:G24" si="9">SUM(B16:B22)</f>
        <v>89563</v>
      </c>
      <c r="C24" s="11">
        <f t="shared" si="9"/>
        <v>1</v>
      </c>
      <c r="D24" s="10">
        <f t="shared" si="9"/>
        <v>357915</v>
      </c>
      <c r="E24" s="11">
        <f t="shared" si="9"/>
        <v>1</v>
      </c>
      <c r="F24" s="21">
        <f t="shared" si="9"/>
        <v>46560850705</v>
      </c>
      <c r="G24" s="11">
        <f t="shared" si="9"/>
        <v>1</v>
      </c>
      <c r="H24" s="20"/>
      <c r="J24" s="24"/>
    </row>
    <row r="25" spans="1:14" x14ac:dyDescent="0.2">
      <c r="A25" s="9"/>
      <c r="B25" s="10"/>
      <c r="C25" s="11"/>
      <c r="D25" s="10"/>
      <c r="E25" s="11"/>
      <c r="F25" s="21"/>
      <c r="G25" s="11"/>
      <c r="H25" s="20"/>
    </row>
    <row r="26" spans="1:14" ht="38.25" x14ac:dyDescent="0.2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4" x14ac:dyDescent="0.2">
      <c r="A27" s="1" t="s">
        <v>5</v>
      </c>
      <c r="B27" s="6">
        <v>121591</v>
      </c>
      <c r="C27" s="7">
        <f>B27/B$35</f>
        <v>0.95771863357461862</v>
      </c>
      <c r="D27" s="6">
        <v>550828</v>
      </c>
      <c r="E27" s="7">
        <f>D27/D$35</f>
        <v>0.9497771378813874</v>
      </c>
      <c r="F27" s="20">
        <v>127209006894</v>
      </c>
      <c r="G27" s="7">
        <f>F27/F$35</f>
        <v>0.53697958548659053</v>
      </c>
      <c r="H27" s="20">
        <f t="shared" ref="H27:H33" si="10">IF(D27=0,"-",+F27/D27)</f>
        <v>230941.43161567676</v>
      </c>
      <c r="J27" s="8"/>
    </row>
    <row r="28" spans="1:14" x14ac:dyDescent="0.2">
      <c r="A28" s="1" t="s">
        <v>6</v>
      </c>
      <c r="B28" s="6">
        <v>1766</v>
      </c>
      <c r="C28" s="7">
        <f t="shared" ref="C28:C33" si="11">B28/B$35</f>
        <v>1.3910002441733158E-2</v>
      </c>
      <c r="D28" s="6">
        <v>6652</v>
      </c>
      <c r="E28" s="7">
        <f t="shared" ref="E28:E33" si="12">D28/D$35</f>
        <v>1.1469855419817055E-2</v>
      </c>
      <c r="F28" s="20">
        <v>5347008144</v>
      </c>
      <c r="G28" s="7">
        <f t="shared" ref="G28:G33" si="13">F28/F$35</f>
        <v>2.2570997815831308E-2</v>
      </c>
      <c r="H28" s="20">
        <f t="shared" si="10"/>
        <v>803819.62477450387</v>
      </c>
      <c r="J28" s="8"/>
    </row>
    <row r="29" spans="1:14" x14ac:dyDescent="0.2">
      <c r="A29" s="1" t="s">
        <v>7</v>
      </c>
      <c r="B29" s="6">
        <v>298</v>
      </c>
      <c r="C29" s="7">
        <f t="shared" si="11"/>
        <v>2.3472144550602952E-3</v>
      </c>
      <c r="D29" s="6">
        <v>946</v>
      </c>
      <c r="E29" s="7">
        <f t="shared" si="12"/>
        <v>1.6311610383564243E-3</v>
      </c>
      <c r="F29" s="20">
        <v>875924252</v>
      </c>
      <c r="G29" s="7">
        <f t="shared" si="13"/>
        <v>3.6974853686936281E-3</v>
      </c>
      <c r="H29" s="20">
        <f t="shared" si="10"/>
        <v>925924.15644820291</v>
      </c>
      <c r="J29" s="8"/>
    </row>
    <row r="30" spans="1:14" x14ac:dyDescent="0.2">
      <c r="A30" s="1" t="s">
        <v>8</v>
      </c>
      <c r="B30" s="6">
        <v>263</v>
      </c>
      <c r="C30" s="7">
        <f t="shared" si="11"/>
        <v>2.0715349049693207E-3</v>
      </c>
      <c r="D30" s="6">
        <v>1494</v>
      </c>
      <c r="E30" s="7">
        <f t="shared" si="12"/>
        <v>2.5760619358398498E-3</v>
      </c>
      <c r="F30" s="20">
        <v>1580737610</v>
      </c>
      <c r="G30" s="7">
        <f t="shared" si="13"/>
        <v>6.6726708061494965E-3</v>
      </c>
      <c r="H30" s="20">
        <f t="shared" si="10"/>
        <v>1058057.3025435074</v>
      </c>
      <c r="J30" s="8"/>
    </row>
    <row r="31" spans="1:14" x14ac:dyDescent="0.2">
      <c r="A31" s="1" t="s">
        <v>9</v>
      </c>
      <c r="B31" s="6">
        <v>2305</v>
      </c>
      <c r="C31" s="7">
        <f t="shared" si="11"/>
        <v>1.8155467513134162E-2</v>
      </c>
      <c r="D31" s="6">
        <v>18651</v>
      </c>
      <c r="E31" s="7">
        <f t="shared" si="12"/>
        <v>3.2159391676940451E-2</v>
      </c>
      <c r="F31" s="20">
        <v>86744334000</v>
      </c>
      <c r="G31" s="7">
        <f t="shared" si="13"/>
        <v>0.36616854145747896</v>
      </c>
      <c r="H31" s="20">
        <f t="shared" si="10"/>
        <v>4650921.3447000161</v>
      </c>
      <c r="J31" s="8"/>
    </row>
    <row r="32" spans="1:14" x14ac:dyDescent="0.2">
      <c r="A32" s="1" t="s">
        <v>10</v>
      </c>
      <c r="B32" s="6">
        <v>669</v>
      </c>
      <c r="C32" s="7">
        <f t="shared" si="11"/>
        <v>5.2694176860246219E-3</v>
      </c>
      <c r="D32" s="6">
        <v>1176</v>
      </c>
      <c r="E32" s="7">
        <f t="shared" si="12"/>
        <v>2.0277435318257452E-3</v>
      </c>
      <c r="F32" s="20">
        <v>14754895000</v>
      </c>
      <c r="G32" s="7">
        <f t="shared" si="13"/>
        <v>6.2283934089669174E-2</v>
      </c>
      <c r="H32" s="20">
        <f t="shared" si="10"/>
        <v>12546679.421768708</v>
      </c>
      <c r="J32" s="8"/>
    </row>
    <row r="33" spans="1:14" x14ac:dyDescent="0.2">
      <c r="A33" s="1" t="s">
        <v>11</v>
      </c>
      <c r="B33" s="6">
        <v>67</v>
      </c>
      <c r="C33" s="7">
        <f t="shared" si="11"/>
        <v>5.2772942445986504E-4</v>
      </c>
      <c r="D33" s="6">
        <v>208</v>
      </c>
      <c r="E33" s="7">
        <f t="shared" si="12"/>
        <v>3.5864851583312501E-4</v>
      </c>
      <c r="F33" s="20">
        <v>385380947</v>
      </c>
      <c r="G33" s="7">
        <f t="shared" si="13"/>
        <v>1.626784975586901E-3</v>
      </c>
      <c r="H33" s="20">
        <f t="shared" si="10"/>
        <v>1852793.014423077</v>
      </c>
      <c r="J33" s="8"/>
    </row>
    <row r="34" spans="1:14" x14ac:dyDescent="0.2">
      <c r="B34" s="6"/>
      <c r="C34" s="8"/>
      <c r="D34" s="6"/>
      <c r="E34" s="8"/>
      <c r="F34" s="20"/>
      <c r="G34" s="14"/>
      <c r="H34" s="20"/>
    </row>
    <row r="35" spans="1:14" x14ac:dyDescent="0.2">
      <c r="A35" s="9" t="s">
        <v>12</v>
      </c>
      <c r="B35" s="10">
        <f t="shared" ref="B35:G35" si="14">SUM(B27:B33)</f>
        <v>126959</v>
      </c>
      <c r="C35" s="11">
        <f t="shared" si="14"/>
        <v>1</v>
      </c>
      <c r="D35" s="10">
        <f t="shared" si="14"/>
        <v>579955</v>
      </c>
      <c r="E35" s="11">
        <f t="shared" si="14"/>
        <v>1.0000000000000002</v>
      </c>
      <c r="F35" s="21">
        <f t="shared" si="14"/>
        <v>236897286847</v>
      </c>
      <c r="G35" s="11">
        <f t="shared" si="14"/>
        <v>0.99999999999999989</v>
      </c>
      <c r="H35" s="20"/>
    </row>
    <row r="36" spans="1:14" x14ac:dyDescent="0.2">
      <c r="A36" s="9"/>
      <c r="B36" s="10"/>
      <c r="C36" s="11"/>
      <c r="D36" s="10"/>
      <c r="E36" s="11"/>
      <c r="F36" s="21"/>
      <c r="G36" s="11"/>
      <c r="H36" s="20"/>
    </row>
    <row r="37" spans="1:14" ht="51" x14ac:dyDescent="0.2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x14ac:dyDescent="0.2">
      <c r="A38" s="1" t="s">
        <v>5</v>
      </c>
      <c r="B38" s="6">
        <v>110412</v>
      </c>
      <c r="C38" s="7">
        <f t="shared" ref="C38:C44" si="15">B38/B$46</f>
        <v>0.95639519775479442</v>
      </c>
      <c r="D38" s="6">
        <v>359473</v>
      </c>
      <c r="E38" s="7">
        <f t="shared" ref="E38:E44" si="16">D38/D$46</f>
        <v>0.95173960354883891</v>
      </c>
      <c r="F38" s="20">
        <v>77827099983</v>
      </c>
      <c r="G38" s="7">
        <f t="shared" ref="G38:G44" si="17">F38/F$46</f>
        <v>0.55051989196942086</v>
      </c>
      <c r="H38" s="20">
        <f t="shared" ref="H38:H44" si="18">IF(D38=0,"-",+F38/D38)</f>
        <v>216503.32565449979</v>
      </c>
      <c r="J38" s="8"/>
      <c r="N38" s="1"/>
    </row>
    <row r="39" spans="1:14" x14ac:dyDescent="0.2">
      <c r="A39" s="1" t="s">
        <v>6</v>
      </c>
      <c r="B39" s="6">
        <v>1661</v>
      </c>
      <c r="C39" s="7">
        <f t="shared" si="15"/>
        <v>1.4387679088058486E-2</v>
      </c>
      <c r="D39" s="6">
        <v>5438</v>
      </c>
      <c r="E39" s="7">
        <f t="shared" si="16"/>
        <v>1.4397631989324889E-2</v>
      </c>
      <c r="F39" s="20">
        <v>3721886411</v>
      </c>
      <c r="G39" s="7">
        <f t="shared" si="17"/>
        <v>2.632723698241022E-2</v>
      </c>
      <c r="H39" s="20">
        <f t="shared" si="18"/>
        <v>684421.92184626695</v>
      </c>
      <c r="J39" s="8"/>
      <c r="N39" s="1"/>
    </row>
    <row r="40" spans="1:14" x14ac:dyDescent="0.2">
      <c r="A40" s="1" t="s">
        <v>7</v>
      </c>
      <c r="B40" s="6">
        <v>290</v>
      </c>
      <c r="C40" s="7">
        <f t="shared" si="15"/>
        <v>2.5119969509554249E-3</v>
      </c>
      <c r="D40" s="6">
        <v>828</v>
      </c>
      <c r="E40" s="7">
        <f t="shared" si="16"/>
        <v>2.1922102403753234E-3</v>
      </c>
      <c r="F40" s="20">
        <v>653174252</v>
      </c>
      <c r="G40" s="7">
        <f t="shared" si="17"/>
        <v>4.6203111605956351E-3</v>
      </c>
      <c r="H40" s="20">
        <f t="shared" si="18"/>
        <v>788857.79227053141</v>
      </c>
      <c r="J40" s="8"/>
      <c r="N40" s="1"/>
    </row>
    <row r="41" spans="1:14" x14ac:dyDescent="0.2">
      <c r="A41" s="1" t="s">
        <v>8</v>
      </c>
      <c r="B41" s="6">
        <v>247</v>
      </c>
      <c r="C41" s="7">
        <f t="shared" si="15"/>
        <v>2.1395284375378965E-3</v>
      </c>
      <c r="D41" s="6">
        <v>931</v>
      </c>
      <c r="E41" s="7">
        <f t="shared" si="16"/>
        <v>2.4649127219679057E-3</v>
      </c>
      <c r="F41" s="20">
        <v>1044400305</v>
      </c>
      <c r="G41" s="7">
        <f t="shared" si="17"/>
        <v>7.3876984136248304E-3</v>
      </c>
      <c r="H41" s="20">
        <f t="shared" si="18"/>
        <v>1121804.8388829215</v>
      </c>
      <c r="J41" s="8"/>
      <c r="N41" s="1"/>
    </row>
    <row r="42" spans="1:14" x14ac:dyDescent="0.2">
      <c r="A42" s="1" t="s">
        <v>9</v>
      </c>
      <c r="B42" s="6">
        <v>2116</v>
      </c>
      <c r="C42" s="7">
        <f t="shared" si="15"/>
        <v>1.8328915683523031E-2</v>
      </c>
      <c r="D42" s="6">
        <v>9790</v>
      </c>
      <c r="E42" s="7">
        <f t="shared" si="16"/>
        <v>2.5919973735838667E-2</v>
      </c>
      <c r="F42" s="20">
        <v>44385428000</v>
      </c>
      <c r="G42" s="7">
        <f t="shared" si="17"/>
        <v>0.31396597114519142</v>
      </c>
      <c r="H42" s="20">
        <f t="shared" si="18"/>
        <v>4533751.583248212</v>
      </c>
      <c r="J42" s="8"/>
      <c r="N42" s="1"/>
    </row>
    <row r="43" spans="1:14" x14ac:dyDescent="0.2">
      <c r="A43" s="1" t="s">
        <v>10</v>
      </c>
      <c r="B43" s="6">
        <v>666</v>
      </c>
      <c r="C43" s="7">
        <f t="shared" si="15"/>
        <v>5.7689309287459068E-3</v>
      </c>
      <c r="D43" s="6">
        <v>1081</v>
      </c>
      <c r="E43" s="7">
        <f t="shared" si="16"/>
        <v>2.8620522582677834E-3</v>
      </c>
      <c r="F43" s="20">
        <v>13376036000</v>
      </c>
      <c r="G43" s="7">
        <f t="shared" si="17"/>
        <v>9.4617092186495125E-2</v>
      </c>
      <c r="H43" s="20">
        <f t="shared" si="18"/>
        <v>12373761.332099907</v>
      </c>
      <c r="J43" s="8"/>
      <c r="N43" s="1"/>
    </row>
    <row r="44" spans="1:14" x14ac:dyDescent="0.2">
      <c r="A44" s="1" t="s">
        <v>11</v>
      </c>
      <c r="B44" s="6">
        <v>54</v>
      </c>
      <c r="C44" s="7">
        <f t="shared" si="15"/>
        <v>4.677511563848033E-4</v>
      </c>
      <c r="D44" s="6">
        <v>160</v>
      </c>
      <c r="E44" s="7">
        <f t="shared" si="16"/>
        <v>4.2361550538653591E-4</v>
      </c>
      <c r="F44" s="20">
        <v>362161882</v>
      </c>
      <c r="G44" s="7">
        <f t="shared" si="17"/>
        <v>2.5617981422619202E-3</v>
      </c>
      <c r="H44" s="20">
        <f t="shared" si="18"/>
        <v>2263511.7625000002</v>
      </c>
      <c r="J44" s="8"/>
      <c r="N44" s="1"/>
    </row>
    <row r="46" spans="1:14" x14ac:dyDescent="0.2">
      <c r="A46" s="9" t="s">
        <v>12</v>
      </c>
      <c r="B46" s="10">
        <f t="shared" ref="B46:G46" si="19">SUM(B38:B44)</f>
        <v>115446</v>
      </c>
      <c r="C46" s="11">
        <f t="shared" si="19"/>
        <v>0.99999999999999978</v>
      </c>
      <c r="D46" s="10">
        <f t="shared" si="19"/>
        <v>377701</v>
      </c>
      <c r="E46" s="11">
        <f t="shared" si="19"/>
        <v>0.99999999999999989</v>
      </c>
      <c r="F46" s="10">
        <f t="shared" si="19"/>
        <v>141370186833</v>
      </c>
      <c r="G46" s="11">
        <f t="shared" si="19"/>
        <v>1</v>
      </c>
      <c r="H46" s="6"/>
    </row>
    <row r="47" spans="1:14" x14ac:dyDescent="0.2">
      <c r="I47" s="8"/>
    </row>
    <row r="48" spans="1:14" ht="63.75" x14ac:dyDescent="0.2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x14ac:dyDescent="0.2">
      <c r="A49" s="1" t="s">
        <v>5</v>
      </c>
      <c r="B49" s="6">
        <v>99801</v>
      </c>
      <c r="C49" s="7">
        <f t="shared" ref="C49:C55" si="20">B49/B$57</f>
        <v>0.96780481182300404</v>
      </c>
      <c r="D49" s="6">
        <v>191355</v>
      </c>
      <c r="E49" s="7">
        <f t="shared" ref="E49:E55" si="21">D49/D$57</f>
        <v>0.94611231421875464</v>
      </c>
      <c r="F49" s="20">
        <v>49381906911</v>
      </c>
      <c r="G49" s="7">
        <f t="shared" ref="G49:G55" si="22">F49/F$57</f>
        <v>0.51694133815182097</v>
      </c>
      <c r="H49" s="20">
        <f t="shared" ref="H49:H55" si="23">IF(D49=0,"-",+F49/D49)</f>
        <v>258064.36681037862</v>
      </c>
      <c r="J49" s="8"/>
      <c r="N49" s="1"/>
    </row>
    <row r="50" spans="1:14" x14ac:dyDescent="0.2">
      <c r="A50" s="1" t="s">
        <v>6</v>
      </c>
      <c r="B50" s="6">
        <v>849</v>
      </c>
      <c r="C50" s="7">
        <f t="shared" si="20"/>
        <v>8.2330466151414351E-3</v>
      </c>
      <c r="D50" s="6">
        <v>1214</v>
      </c>
      <c r="E50" s="7">
        <f t="shared" si="21"/>
        <v>6.0023534763218528E-3</v>
      </c>
      <c r="F50" s="20">
        <v>1625121733</v>
      </c>
      <c r="G50" s="7">
        <f t="shared" si="22"/>
        <v>1.701215396219324E-2</v>
      </c>
      <c r="H50" s="20">
        <f t="shared" si="23"/>
        <v>1338650.5214168041</v>
      </c>
      <c r="J50" s="8"/>
      <c r="N50" s="1"/>
    </row>
    <row r="51" spans="1:14" x14ac:dyDescent="0.2">
      <c r="A51" s="1" t="s">
        <v>7</v>
      </c>
      <c r="B51" s="6">
        <v>68</v>
      </c>
      <c r="C51" s="7">
        <f t="shared" si="20"/>
        <v>6.5941951687823038E-4</v>
      </c>
      <c r="D51" s="6">
        <v>118</v>
      </c>
      <c r="E51" s="7">
        <f t="shared" si="21"/>
        <v>5.8342480247609439E-4</v>
      </c>
      <c r="F51" s="20">
        <v>222750000</v>
      </c>
      <c r="G51" s="7">
        <f t="shared" si="22"/>
        <v>2.3317990388837806E-3</v>
      </c>
      <c r="H51" s="20">
        <f t="shared" si="23"/>
        <v>1887711.8644067796</v>
      </c>
      <c r="J51" s="8"/>
      <c r="N51" s="1"/>
    </row>
    <row r="52" spans="1:14" x14ac:dyDescent="0.2">
      <c r="A52" s="1" t="s">
        <v>8</v>
      </c>
      <c r="B52" s="6">
        <v>230</v>
      </c>
      <c r="C52" s="7">
        <f t="shared" si="20"/>
        <v>2.2303895423822499E-3</v>
      </c>
      <c r="D52" s="6">
        <v>563</v>
      </c>
      <c r="E52" s="7">
        <f t="shared" si="21"/>
        <v>2.7836285067291623E-3</v>
      </c>
      <c r="F52" s="20">
        <v>536337305</v>
      </c>
      <c r="G52" s="7">
        <f t="shared" si="22"/>
        <v>5.6145042079304925E-3</v>
      </c>
      <c r="H52" s="20">
        <f t="shared" si="23"/>
        <v>952641.74955595029</v>
      </c>
      <c r="J52" s="8"/>
      <c r="N52" s="1"/>
    </row>
    <row r="53" spans="1:14" x14ac:dyDescent="0.2">
      <c r="A53" s="1" t="s">
        <v>9</v>
      </c>
      <c r="B53" s="6">
        <v>2064</v>
      </c>
      <c r="C53" s="7">
        <f t="shared" si="20"/>
        <v>2.0015321806421581E-2</v>
      </c>
      <c r="D53" s="6">
        <v>8861</v>
      </c>
      <c r="E53" s="7">
        <f t="shared" si="21"/>
        <v>4.381124724356502E-2</v>
      </c>
      <c r="F53" s="20">
        <v>42358906000</v>
      </c>
      <c r="G53" s="7">
        <f t="shared" si="22"/>
        <v>0.44342292390109278</v>
      </c>
      <c r="H53" s="20">
        <f t="shared" si="23"/>
        <v>4780375.3526689988</v>
      </c>
      <c r="J53" s="8"/>
      <c r="N53" s="1"/>
    </row>
    <row r="54" spans="1:14" x14ac:dyDescent="0.2">
      <c r="A54" s="1" t="s">
        <v>10</v>
      </c>
      <c r="B54" s="6">
        <v>79</v>
      </c>
      <c r="C54" s="7">
        <f t="shared" si="20"/>
        <v>7.6609032107912063E-4</v>
      </c>
      <c r="D54" s="6">
        <v>95</v>
      </c>
      <c r="E54" s="7">
        <f t="shared" si="21"/>
        <v>4.6970640877312686E-4</v>
      </c>
      <c r="F54" s="20">
        <v>1378859000</v>
      </c>
      <c r="G54" s="7">
        <f t="shared" si="22"/>
        <v>1.4434218141217738E-2</v>
      </c>
      <c r="H54" s="20">
        <f t="shared" si="23"/>
        <v>14514305.263157895</v>
      </c>
      <c r="J54" s="8"/>
      <c r="N54" s="1"/>
    </row>
    <row r="55" spans="1:14" x14ac:dyDescent="0.2">
      <c r="A55" s="1" t="s">
        <v>11</v>
      </c>
      <c r="B55" s="6">
        <v>30</v>
      </c>
      <c r="C55" s="7">
        <f t="shared" si="20"/>
        <v>2.9092037509333694E-4</v>
      </c>
      <c r="D55" s="6">
        <v>48</v>
      </c>
      <c r="E55" s="7">
        <f t="shared" si="21"/>
        <v>2.373253433801062E-4</v>
      </c>
      <c r="F55" s="20">
        <v>23219065</v>
      </c>
      <c r="G55" s="7">
        <f t="shared" si="22"/>
        <v>2.4306259686096535E-4</v>
      </c>
      <c r="H55" s="20">
        <f t="shared" si="23"/>
        <v>483730.52083333331</v>
      </c>
      <c r="J55" s="8"/>
      <c r="N55" s="1"/>
    </row>
    <row r="56" spans="1:14" x14ac:dyDescent="0.2">
      <c r="B56" s="6"/>
      <c r="C56" s="7"/>
      <c r="D56" s="6"/>
      <c r="E56" s="7"/>
      <c r="F56" s="20"/>
      <c r="G56" s="7"/>
      <c r="H56" s="20"/>
      <c r="I56" s="16"/>
    </row>
    <row r="57" spans="1:14" x14ac:dyDescent="0.2">
      <c r="A57" s="9" t="s">
        <v>12</v>
      </c>
      <c r="B57" s="10">
        <f t="shared" ref="B57:G57" si="24">SUM(B49:B55)</f>
        <v>103121</v>
      </c>
      <c r="C57" s="11">
        <f t="shared" si="24"/>
        <v>1</v>
      </c>
      <c r="D57" s="10">
        <f t="shared" si="24"/>
        <v>202254</v>
      </c>
      <c r="E57" s="11">
        <f t="shared" si="24"/>
        <v>0.99999999999999989</v>
      </c>
      <c r="F57" s="10">
        <f t="shared" si="24"/>
        <v>95527100014</v>
      </c>
      <c r="G57" s="11">
        <f t="shared" si="24"/>
        <v>1</v>
      </c>
      <c r="H57" s="20"/>
    </row>
    <row r="58" spans="1:14" x14ac:dyDescent="0.2">
      <c r="F58" s="1"/>
      <c r="H58" s="1"/>
    </row>
    <row r="59" spans="1:14" x14ac:dyDescent="0.2">
      <c r="A59" s="26"/>
      <c r="B59" s="6"/>
      <c r="C59" s="7"/>
      <c r="F59" s="24"/>
    </row>
    <row r="60" spans="1:14" x14ac:dyDescent="0.2">
      <c r="A60" s="26"/>
      <c r="B60" s="6"/>
      <c r="C60" s="7"/>
    </row>
    <row r="61" spans="1:14" x14ac:dyDescent="0.2">
      <c r="A61" s="26"/>
      <c r="B61" s="6"/>
      <c r="C61" s="7"/>
    </row>
    <row r="62" spans="1:14" x14ac:dyDescent="0.2">
      <c r="A62" s="26"/>
      <c r="B62" s="6"/>
    </row>
    <row r="63" spans="1:14" x14ac:dyDescent="0.2">
      <c r="A63" s="26"/>
      <c r="B63" s="6"/>
      <c r="C63" s="7"/>
    </row>
    <row r="64" spans="1:14" x14ac:dyDescent="0.2">
      <c r="A64" s="26"/>
      <c r="B64" s="6"/>
      <c r="C64" s="7"/>
    </row>
    <row r="65" spans="1:3" x14ac:dyDescent="0.2">
      <c r="A65" s="26"/>
      <c r="B65" s="6"/>
      <c r="C65" s="7"/>
    </row>
  </sheetData>
  <mergeCells count="2">
    <mergeCell ref="A1:H1"/>
    <mergeCell ref="A2:H2"/>
  </mergeCells>
  <phoneticPr fontId="0" type="noConversion"/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scale="94" orientation="portrait" r:id="rId1"/>
  <headerFooter alignWithMargins="0">
    <oddFooter>&amp;CPage &amp;P of &amp;N&amp;R&amp;D
&amp;F</oddFoot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16"/>
  <sheetViews>
    <sheetView workbookViewId="0">
      <selection activeCell="B34" sqref="B34"/>
    </sheetView>
  </sheetViews>
  <sheetFormatPr defaultColWidth="10.6640625" defaultRowHeight="12.75" x14ac:dyDescent="0.2"/>
  <cols>
    <col min="1" max="1" width="10.6640625" style="30" customWidth="1"/>
    <col min="2" max="2" width="14.83203125" style="30" bestFit="1" customWidth="1"/>
    <col min="3" max="16384" width="10.6640625" style="30"/>
  </cols>
  <sheetData>
    <row r="7" spans="2:11" ht="15.75" x14ac:dyDescent="0.25">
      <c r="C7" s="31" t="s">
        <v>33</v>
      </c>
    </row>
    <row r="8" spans="2:11" ht="13.5" thickBot="1" x14ac:dyDescent="0.25"/>
    <row r="9" spans="2:11" x14ac:dyDescent="0.2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x14ac:dyDescent="0.2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x14ac:dyDescent="0.2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x14ac:dyDescent="0.2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x14ac:dyDescent="0.2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x14ac:dyDescent="0.2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x14ac:dyDescent="0.2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 x14ac:dyDescent="0.25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Issue Chart</vt:lpstr>
      <vt:lpstr>Average Size Chart</vt:lpstr>
      <vt:lpstr>Trades by Sec Type Chart</vt:lpstr>
      <vt:lpstr>New Issue Data</vt:lpstr>
      <vt:lpstr>Trades by Sec Type Data</vt:lpstr>
      <vt:lpstr>Definitions</vt:lpstr>
      <vt:lpstr>'Trades by Sec Type Data'!Print_Area</vt:lpstr>
    </vt:vector>
  </TitlesOfParts>
  <Company>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Wagoner</dc:creator>
  <cp:lastModifiedBy>Frank Davis</cp:lastModifiedBy>
  <cp:lastPrinted>2001-02-08T21:22:29Z</cp:lastPrinted>
  <dcterms:created xsi:type="dcterms:W3CDTF">2000-09-06T18:30:25Z</dcterms:created>
  <dcterms:modified xsi:type="dcterms:W3CDTF">2017-05-02T16:33:37Z</dcterms:modified>
</cp:coreProperties>
</file>