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<sst xmlns="http://schemas.openxmlformats.org/spreadsheetml/2006/main" count="117" uniqueCount="50">
  <si>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</si>
  <si>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</si>
  <si>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</si>
  <si>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</si>
  <si>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</si>
  <si>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</si>
  <si>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</si>
  <si>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</si>
  <si>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</si>
  <si>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</si>
  <si>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</si>
  <si>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</si>
  <si>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</si>
  <si>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</si>
  <si>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</si>
  <si>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</si>
  <si>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</si>
  <si>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</si>
  <si>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</si>
  <si>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</si>
  <si>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</si>
  <si>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</si>
  <si>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</si>
  <si>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</si>
  <si>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</si>
  <si>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</si>
  <si>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</si>
  <si>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</si>
  <si>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</si>
  <si>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</si>
  <si>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</si>
  <si>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</si>
  <si>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</si>
  <si>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</si>
  <si>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</si>
  <si>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</si>
  <si>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</si>
  <si>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</si>
  <si>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</si>
  <si>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</si>
  <si>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</si>
  <si>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</si>
  <si>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</si>
  <si>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</si>
  <si>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</si>
  <si>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</si>
  <si>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</si>
  <si>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</si>
  <si>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</si>
  <si>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May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</si>
</sst>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51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.75"/>
      <color indexed="8"/>
      <name val="Times New Roman"/>
      <family val="0"/>
    </font>
    <font>
      <sz val="10"/>
      <color indexed="8"/>
      <name val="Times New Roman"/>
      <family val="0"/>
    </font>
    <font>
      <b/>
      <sz val="18"/>
      <color indexed="8"/>
      <name val="Times New Roman"/>
      <family val="0"/>
    </font>
    <font>
      <b/>
      <sz val="16"/>
      <color indexed="8"/>
      <name val="Times New Roman"/>
      <family val="0"/>
    </font>
    <font>
      <sz val="8.75"/>
      <color indexed="8"/>
      <name val="Times New Roman"/>
      <family val="0"/>
    </font>
    <font>
      <sz val="5"/>
      <color indexed="8"/>
      <name val="Times New Roman"/>
      <family val="0"/>
    </font>
    <font>
      <b/>
      <sz val="5"/>
      <color indexed="8"/>
      <name val="Times New Roman"/>
      <family val="0"/>
    </font>
    <font>
      <b/>
      <sz val="8"/>
      <color indexed="8"/>
      <name val="Times New Roman"/>
      <family val="0"/>
    </font>
    <font>
      <sz val="15.5"/>
      <color indexed="8"/>
      <name val="Times New Roman"/>
      <family val="0"/>
    </font>
    <font>
      <sz val="8"/>
      <color indexed="8"/>
      <name val="Times New Roman"/>
      <family val="0"/>
    </font>
    <font>
      <b/>
      <sz val="12"/>
      <color indexed="8"/>
      <name val="Times New Roman"/>
      <family val="0"/>
    </font>
    <font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59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59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9" fontId="2" fillId="0" borderId="0" xfId="59" applyFont="1" applyAlignment="1">
      <alignment horizontal="center"/>
    </xf>
    <xf numFmtId="9" fontId="2" fillId="0" borderId="0" xfId="59" applyNumberFormat="1" applyFont="1" applyAlignment="1">
      <alignment horizontal="center"/>
    </xf>
    <xf numFmtId="5" fontId="2" fillId="0" borderId="10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37" fontId="2" fillId="0" borderId="10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3" fontId="2" fillId="0" borderId="1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164" fontId="2" fillId="0" borderId="0" xfId="59" applyNumberFormat="1" applyFont="1" applyAlignment="1">
      <alignment horizontal="center"/>
    </xf>
    <xf numFmtId="0" fontId="3" fillId="0" borderId="0" xfId="56">
      <alignment/>
      <protection/>
    </xf>
    <xf numFmtId="0" fontId="4" fillId="0" borderId="0" xfId="56" applyFont="1">
      <alignment/>
      <protection/>
    </xf>
    <xf numFmtId="0" fontId="3" fillId="0" borderId="11" xfId="56" applyBorder="1">
      <alignment/>
      <protection/>
    </xf>
    <xf numFmtId="0" fontId="3" fillId="0" borderId="12" xfId="56" applyBorder="1">
      <alignment/>
      <protection/>
    </xf>
    <xf numFmtId="0" fontId="3" fillId="0" borderId="13" xfId="56" applyBorder="1">
      <alignment/>
      <protection/>
    </xf>
    <xf numFmtId="0" fontId="3" fillId="0" borderId="14" xfId="56" applyBorder="1">
      <alignment/>
      <protection/>
    </xf>
    <xf numFmtId="0" fontId="3" fillId="0" borderId="15" xfId="56" applyBorder="1">
      <alignment/>
      <protection/>
    </xf>
    <xf numFmtId="0" fontId="3" fillId="0" borderId="16" xfId="56" applyBorder="1">
      <alignment/>
      <protection/>
    </xf>
    <xf numFmtId="0" fontId="3" fillId="0" borderId="17" xfId="56" applyBorder="1">
      <alignment/>
      <protection/>
    </xf>
    <xf numFmtId="0" fontId="3" fillId="0" borderId="18" xfId="56" applyBorder="1">
      <alignment/>
      <protection/>
    </xf>
    <xf numFmtId="0" fontId="3" fillId="0" borderId="19" xfId="56" applyBorder="1">
      <alignment/>
      <protection/>
    </xf>
    <xf numFmtId="0" fontId="3" fillId="0" borderId="10" xfId="56" applyBorder="1">
      <alignment/>
      <protection/>
    </xf>
    <xf numFmtId="0" fontId="3" fillId="0" borderId="20" xfId="56" applyBorder="1">
      <alignment/>
      <protection/>
    </xf>
    <xf numFmtId="0" fontId="3" fillId="0" borderId="21" xfId="56" applyBorder="1">
      <alignment/>
      <protection/>
    </xf>
    <xf numFmtId="0" fontId="3" fillId="0" borderId="22" xfId="56" applyBorder="1">
      <alignment/>
      <protection/>
    </xf>
    <xf numFmtId="0" fontId="3" fillId="0" borderId="23" xfId="56" applyBorder="1">
      <alignment/>
      <protection/>
    </xf>
    <xf numFmtId="0" fontId="3" fillId="0" borderId="24" xfId="56" applyBorder="1">
      <alignment/>
      <protection/>
    </xf>
    <xf numFmtId="0" fontId="3" fillId="0" borderId="25" xfId="56" applyBorder="1">
      <alignment/>
      <protection/>
    </xf>
    <xf numFmtId="0" fontId="3" fillId="0" borderId="26" xfId="56" applyBorder="1">
      <alignment/>
      <protection/>
    </xf>
    <xf numFmtId="0" fontId="3" fillId="0" borderId="27" xfId="56" applyBorder="1">
      <alignment/>
      <protection/>
    </xf>
    <xf numFmtId="0" fontId="3" fillId="0" borderId="28" xfId="56" applyBorder="1">
      <alignment/>
      <protection/>
    </xf>
    <xf numFmtId="0" fontId="5" fillId="0" borderId="0" xfId="52" applyAlignment="1" applyProtection="1">
      <alignment/>
      <protection/>
    </xf>
    <xf numFmtId="0" fontId="3" fillId="0" borderId="29" xfId="56" applyFont="1" applyBorder="1">
      <alignment/>
      <protection/>
    </xf>
    <xf numFmtId="0" fontId="3" fillId="0" borderId="15" xfId="56" applyFont="1" applyBorder="1">
      <alignment/>
      <protection/>
    </xf>
    <xf numFmtId="44" fontId="0" fillId="0" borderId="0" xfId="44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Definition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 w="3175"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3825"/>
          <c:y val="0.297"/>
          <c:w val="0.23375"/>
          <c:h val="0.40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609179</c:v>
                </c:pt>
                <c:pt idx="1">
                  <c:v>100388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125"/>
          <c:y val="-0.02"/>
        </c:manualLayout>
      </c:layout>
      <c:spPr>
        <a:noFill/>
        <a:ln w="3175"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62"/>
          <c:y val="0.176"/>
          <c:w val="0.4225"/>
          <c:h val="0.607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709567</c:v>
                </c:pt>
                <c:pt idx="1">
                  <c:v>3536</c:v>
                </c:pt>
                <c:pt idx="2">
                  <c:v>515</c:v>
                </c:pt>
                <c:pt idx="3">
                  <c:v>1185</c:v>
                </c:pt>
                <c:pt idx="4">
                  <c:v>12787</c:v>
                </c:pt>
                <c:pt idx="5">
                  <c:v>812</c:v>
                </c:pt>
                <c:pt idx="6">
                  <c:v>325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2"/>
          <c:y val="-0.0195"/>
        </c:manualLayout>
      </c:layout>
      <c:spPr>
        <a:noFill/>
        <a:ln w="3175"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5425"/>
          <c:y val="0.172"/>
          <c:w val="0.438"/>
          <c:h val="0.61325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140142490415</c:v>
                </c:pt>
                <c:pt idx="1">
                  <c:v>4013102425</c:v>
                </c:pt>
                <c:pt idx="2">
                  <c:v>1102375765</c:v>
                </c:pt>
                <c:pt idx="3">
                  <c:v>889698541</c:v>
                </c:pt>
                <c:pt idx="4">
                  <c:v>79895293000</c:v>
                </c:pt>
                <c:pt idx="5">
                  <c:v>13611884000</c:v>
                </c:pt>
                <c:pt idx="6">
                  <c:v>777798137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7075"/>
          <c:y val="-0.0035"/>
        </c:manualLayout>
      </c:layout>
      <c:spPr>
        <a:noFill/>
        <a:ln w="3175"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38"/>
          <c:y val="0.29275"/>
          <c:w val="0.23925"/>
          <c:h val="0.41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105404999548</c:v>
                </c:pt>
                <c:pt idx="1">
                  <c:v>34737490867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>
        <c:manualLayout>
          <c:xMode val="factor"/>
          <c:yMode val="factor"/>
          <c:x val="-0.01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2325"/>
          <c:w val="0.9612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197504.23908524495</c:v>
                </c:pt>
                <c:pt idx="1">
                  <c:v>173889.27585637805</c:v>
                </c:pt>
                <c:pt idx="2">
                  <c:v>210226.4134389563</c:v>
                </c:pt>
                <c:pt idx="3">
                  <c:v>200579.8648936314</c:v>
                </c:pt>
                <c:pt idx="4">
                  <c:v>227509.55255622484</c:v>
                </c:pt>
              </c:numCache>
            </c:numRef>
          </c:val>
        </c:ser>
        <c:axId val="1757944"/>
        <c:axId val="15821497"/>
      </c:barChart>
      <c:catAx>
        <c:axId val="1757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43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5821497"/>
        <c:crosses val="autoZero"/>
        <c:auto val="1"/>
        <c:lblOffset val="100"/>
        <c:tickLblSkip val="1"/>
        <c:noMultiLvlLbl val="0"/>
      </c:catAx>
      <c:valAx>
        <c:axId val="15821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16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7579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>
        <c:manualLayout>
          <c:xMode val="factor"/>
          <c:yMode val="factor"/>
          <c:x val="-0.01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215"/>
          <c:y val="0.1195"/>
          <c:w val="0.98975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16763403.940886699</c:v>
                </c:pt>
                <c:pt idx="1">
                  <c:v>7381111.111111111</c:v>
                </c:pt>
                <c:pt idx="2">
                  <c:v>16976100.755667508</c:v>
                </c:pt>
                <c:pt idx="3">
                  <c:v>17348749.62962963</c:v>
                </c:pt>
                <c:pt idx="4">
                  <c:v>14862336.134453781</c:v>
                </c:pt>
              </c:numCache>
            </c:numRef>
          </c:val>
        </c:ser>
        <c:axId val="8175746"/>
        <c:axId val="6472851"/>
      </c:barChart>
      <c:catAx>
        <c:axId val="8175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4275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472851"/>
        <c:crosses val="autoZero"/>
        <c:auto val="1"/>
        <c:lblOffset val="100"/>
        <c:tickLblSkip val="1"/>
        <c:noMultiLvlLbl val="0"/>
      </c:catAx>
      <c:valAx>
        <c:axId val="6472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81757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>
        <c:manualLayout>
          <c:xMode val="factor"/>
          <c:yMode val="factor"/>
          <c:x val="-0.01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25"/>
          <c:y val="0.13675"/>
          <c:w val="0.973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1134927.1563914027</c:v>
                </c:pt>
                <c:pt idx="1">
                  <c:v>874460.9071332436</c:v>
                </c:pt>
                <c:pt idx="2">
                  <c:v>1204216.9606158254</c:v>
                </c:pt>
                <c:pt idx="3">
                  <c:v>1135226.1857947162</c:v>
                </c:pt>
                <c:pt idx="4">
                  <c:v>1533348.570247934</c:v>
                </c:pt>
              </c:numCache>
            </c:numRef>
          </c:val>
        </c:ser>
        <c:axId val="58255660"/>
        <c:axId val="54538893"/>
      </c:barChart>
      <c:catAx>
        <c:axId val="58255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45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4538893"/>
        <c:crosses val="autoZero"/>
        <c:auto val="1"/>
        <c:lblOffset val="100"/>
        <c:tickLblSkip val="1"/>
        <c:noMultiLvlLbl val="0"/>
      </c:catAx>
      <c:valAx>
        <c:axId val="54538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82556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>
        <c:manualLayout>
          <c:xMode val="factor"/>
          <c:yMode val="factor"/>
          <c:x val="-0.01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25"/>
          <c:y val="0.13625"/>
          <c:w val="0.976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2140535.4660194176</c:v>
                </c:pt>
                <c:pt idx="1">
                  <c:v>1676652.3703703703</c:v>
                </c:pt>
                <c:pt idx="2">
                  <c:v>2227112.7258064514</c:v>
                </c:pt>
                <c:pt idx="3">
                  <c:v>2178929.4547738694</c:v>
                </c:pt>
                <c:pt idx="4">
                  <c:v>2759805.5555555555</c:v>
                </c:pt>
              </c:numCache>
            </c:numRef>
          </c:val>
        </c:ser>
        <c:axId val="21087990"/>
        <c:axId val="55574183"/>
      </c:barChart>
      <c:catAx>
        <c:axId val="21087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4475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5574183"/>
        <c:crosses val="autoZero"/>
        <c:auto val="1"/>
        <c:lblOffset val="100"/>
        <c:tickLblSkip val="1"/>
        <c:noMultiLvlLbl val="0"/>
      </c:catAx>
      <c:valAx>
        <c:axId val="55574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10879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>
        <c:manualLayout>
          <c:xMode val="factor"/>
          <c:yMode val="factor"/>
          <c:x val="-0.02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25"/>
          <c:y val="0.13625"/>
          <c:w val="0.973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750800.4565400844</c:v>
                </c:pt>
                <c:pt idx="1">
                  <c:v>310143.88850174216</c:v>
                </c:pt>
                <c:pt idx="2">
                  <c:v>891633.9031180401</c:v>
                </c:pt>
                <c:pt idx="3">
                  <c:v>1140216.5927209705</c:v>
                </c:pt>
                <c:pt idx="4">
                  <c:v>444804.58255451714</c:v>
                </c:pt>
              </c:numCache>
            </c:numRef>
          </c:val>
        </c:ser>
        <c:axId val="30405600"/>
        <c:axId val="5214945"/>
      </c:barChart>
      <c:catAx>
        <c:axId val="30405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4475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214945"/>
        <c:crosses val="autoZero"/>
        <c:auto val="1"/>
        <c:lblOffset val="100"/>
        <c:tickLblSkip val="1"/>
        <c:noMultiLvlLbl val="0"/>
      </c:catAx>
      <c:valAx>
        <c:axId val="5214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04056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>
        <c:manualLayout>
          <c:xMode val="factor"/>
          <c:yMode val="factor"/>
          <c:x val="-0.02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5"/>
          <c:y val="0.136"/>
          <c:w val="0.977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6248165.558770627</c:v>
                </c:pt>
                <c:pt idx="1">
                  <c:v>2902943.8727782974</c:v>
                </c:pt>
                <c:pt idx="2">
                  <c:v>6553340.672469704</c:v>
                </c:pt>
                <c:pt idx="3">
                  <c:v>6826849.893250124</c:v>
                </c:pt>
                <c:pt idx="4">
                  <c:v>6257480.369515011</c:v>
                </c:pt>
              </c:numCache>
            </c:numRef>
          </c:val>
        </c:ser>
        <c:axId val="46934506"/>
        <c:axId val="19757371"/>
      </c:barChart>
      <c:catAx>
        <c:axId val="46934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425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9757371"/>
        <c:crosses val="autoZero"/>
        <c:auto val="1"/>
        <c:lblOffset val="100"/>
        <c:tickLblSkip val="1"/>
        <c:noMultiLvlLbl val="0"/>
      </c:catAx>
      <c:valAx>
        <c:axId val="19757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69345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475"/>
          <c:y val="-0.02"/>
        </c:manualLayout>
      </c:layout>
      <c:spPr>
        <a:noFill/>
        <a:ln w="3175"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6075"/>
          <c:y val="0.1765"/>
          <c:w val="0.422"/>
          <c:h val="0.60625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109909</c:v>
                </c:pt>
                <c:pt idx="1">
                  <c:v>1343</c:v>
                </c:pt>
                <c:pt idx="2">
                  <c:v>263</c:v>
                </c:pt>
                <c:pt idx="3">
                  <c:v>173</c:v>
                </c:pt>
                <c:pt idx="4">
                  <c:v>2127</c:v>
                </c:pt>
                <c:pt idx="5">
                  <c:v>505</c:v>
                </c:pt>
                <c:pt idx="6">
                  <c:v>99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0.46025</cdr:x>
      <cdr:y>0.29175</cdr:y>
    </cdr:from>
    <cdr:to>
      <cdr:x>0.4875</cdr:x>
      <cdr:y>0.3895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162300" y="819150"/>
          <a:ext cx="1905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0.42425</cdr:x>
      <cdr:y>0.0105</cdr:y>
    </cdr:from>
    <cdr:to>
      <cdr:x>0.54975</cdr:x>
      <cdr:y>0.13175</cdr:y>
    </cdr:to>
    <cdr:sp textlink="'New Issue Data'!$B$9">
      <cdr:nvSpPr>
        <cdr:cNvPr id="2" name="TextBox 2"/>
        <cdr:cNvSpPr txBox="1">
          <a:spLocks noChangeArrowheads="1"/>
        </cdr:cNvSpPr>
      </cdr:nvSpPr>
      <cdr:spPr>
        <a:xfrm>
          <a:off x="2914650" y="28575"/>
          <a:ext cx="8667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4cfb8e82-425f-495d-8c20-614f1e49de9b}" type="TxLink"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709,567</a:t>
          </a:fld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0.45975</cdr:x>
      <cdr:y>0.112</cdr:y>
    </cdr:from>
    <cdr:to>
      <cdr:x>0.487</cdr:x>
      <cdr:y>0.20925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162300" y="314325"/>
          <a:ext cx="1905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0.42675</cdr:x>
      <cdr:y>0.01425</cdr:y>
    </cdr:from>
    <cdr:to>
      <cdr:x>0.567</cdr:x>
      <cdr:y>0.13525</cdr:y>
    </cdr:to>
    <cdr:sp textlink="'New Issue Data'!$G$9">
      <cdr:nvSpPr>
        <cdr:cNvPr id="2" name="TextBox 2"/>
        <cdr:cNvSpPr txBox="1">
          <a:spLocks noChangeArrowheads="1"/>
        </cdr:cNvSpPr>
      </cdr:nvSpPr>
      <cdr:spPr>
        <a:xfrm>
          <a:off x="2933700" y="38100"/>
          <a:ext cx="9715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bccd711f-5bc9-41c7-b34f-892899c8d040}" type="TxLink"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$140.14 </a:t>
          </a:fld>
        </a:p>
      </cdr:txBody>
    </cdr:sp>
  </cdr:relSizeAnchor>
  <cdr:relSizeAnchor xmlns:cdr="http://schemas.openxmlformats.org/drawingml/2006/chartDrawing">
    <cdr:from>
      <cdr:x>0.5695</cdr:x>
      <cdr:y>0.0195</cdr:y>
    </cdr:from>
    <cdr:to>
      <cdr:x>0.694</cdr:x>
      <cdr:y>0.14025</cdr:y>
    </cdr:to>
    <cdr:sp>
      <cdr:nvSpPr>
        <cdr:cNvPr id="3" name="TextBox 3"/>
        <cdr:cNvSpPr txBox="1">
          <a:spLocks noChangeArrowheads="1"/>
        </cdr:cNvSpPr>
      </cdr:nvSpPr>
      <cdr:spPr>
        <a:xfrm>
          <a:off x="3924300" y="47625"/>
          <a:ext cx="8572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Billion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0.45075</cdr:x>
      <cdr:y>0.06025</cdr:y>
    </cdr:from>
    <cdr:to>
      <cdr:x>0.48175</cdr:x>
      <cdr:y>0.15325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714625" y="171450"/>
          <a:ext cx="1905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0.4105</cdr:x>
      <cdr:y>-0.01775</cdr:y>
    </cdr:from>
    <cdr:to>
      <cdr:x>0.52575</cdr:x>
      <cdr:y>0.07675</cdr:y>
    </cdr:to>
    <cdr:sp textlink="'Trades by Sec Type Data'!$B$13">
      <cdr:nvSpPr>
        <cdr:cNvPr id="2" name="TextBox 2"/>
        <cdr:cNvSpPr txBox="1">
          <a:spLocks noChangeArrowheads="1"/>
        </cdr:cNvSpPr>
      </cdr:nvSpPr>
      <cdr:spPr>
        <a:xfrm>
          <a:off x="2476500" y="-47624"/>
          <a:ext cx="6953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b34bcf38-33bc-4d1e-a61b-897f815ec4e4}" type="TxLink"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114,419</a:t>
          </a:fld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0.45075</cdr:x>
      <cdr:y>0.06</cdr:y>
    </cdr:from>
    <cdr:to>
      <cdr:x>0.48175</cdr:x>
      <cdr:y>0.15275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714625" y="171450"/>
          <a:ext cx="1905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0.4345</cdr:x>
      <cdr:y>-0.0045</cdr:y>
    </cdr:from>
    <cdr:to>
      <cdr:x>0.55</cdr:x>
      <cdr:y>0.08975</cdr:y>
    </cdr:to>
    <cdr:sp textlink="'Trades by Sec Type Data'!$D$13">
      <cdr:nvSpPr>
        <cdr:cNvPr id="2" name="TextBox 2"/>
        <cdr:cNvSpPr txBox="1">
          <a:spLocks noChangeArrowheads="1"/>
        </cdr:cNvSpPr>
      </cdr:nvSpPr>
      <cdr:spPr>
        <a:xfrm>
          <a:off x="2619375" y="-9524"/>
          <a:ext cx="6953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86b287e5-9fa1-4d19-a5d5-a83ebbb73f8e}" type="TxLink"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728,727</a:t>
          </a:fld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0.01275</cdr:y>
    </cdr:from>
    <cdr:to>
      <cdr:x>0.456</cdr:x>
      <cdr:y>0.1035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562225" y="38100"/>
          <a:ext cx="1905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0.409</cdr:x>
      <cdr:y>-0.01725</cdr:y>
    </cdr:from>
    <cdr:to>
      <cdr:x>0.6345</cdr:x>
      <cdr:y>0.07475</cdr:y>
    </cdr:to>
    <cdr:sp textlink="'Trades by Sec Type Data'!$F$13">
      <cdr:nvSpPr>
        <cdr:cNvPr id="2" name="TextBox 2"/>
        <cdr:cNvSpPr txBox="1">
          <a:spLocks noChangeArrowheads="1"/>
        </cdr:cNvSpPr>
      </cdr:nvSpPr>
      <cdr:spPr>
        <a:xfrm>
          <a:off x="2466975" y="-47624"/>
          <a:ext cx="13620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effe80bc-706c-4ec0-bb99-0842352d1039}" type="TxLink"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$240,432,642,283 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zoomScalePageLayoutView="0" workbookViewId="0" topLeftCell="A1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sheetProtection/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zoomScalePageLayoutView="0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sheetProtection/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PageLayoutView="0"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sheetProtection/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PageLayoutView="0"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609179</v>
      </c>
      <c r="C6" s="7">
        <f>B6/B$9</f>
        <v>0.8585221691538643</v>
      </c>
      <c r="D6" s="14">
        <v>105404999548</v>
      </c>
      <c r="E6" s="7">
        <f>D6/D$9</f>
        <v>0.7521273472154458</v>
      </c>
    </row>
    <row r="7" spans="1:5" ht="12.75">
      <c r="A7" s="1" t="s">
        <v>30</v>
      </c>
      <c r="B7" s="6">
        <v>100388</v>
      </c>
      <c r="C7" s="7">
        <f>B7/B$9</f>
        <v>0.14147783084613574</v>
      </c>
      <c r="D7" s="14">
        <v>34737490867</v>
      </c>
      <c r="E7" s="7">
        <f>D7/D$9</f>
        <v>0.24787265278455411</v>
      </c>
    </row>
    <row r="9" spans="1:7" ht="12.75">
      <c r="A9" s="9" t="s">
        <v>12</v>
      </c>
      <c r="B9" s="10">
        <f>SUM(B6:B7)</f>
        <v>709567</v>
      </c>
      <c r="C9" s="29">
        <f>SUM(C6:C7)</f>
        <v>1</v>
      </c>
      <c r="D9" s="15">
        <f>SUM(D6:D7)</f>
        <v>140142490415</v>
      </c>
      <c r="E9" s="29">
        <f>SUM(E6:E7)</f>
        <v>1</v>
      </c>
      <c r="G9" s="54">
        <f>+D9/1000000000</f>
        <v>140.142490415</v>
      </c>
    </row>
  </sheetData>
  <sheetProtection/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109909</v>
      </c>
      <c r="C5" s="7">
        <f>B5/B$13</f>
        <v>0.9605834695286622</v>
      </c>
      <c r="D5" s="6">
        <v>709567</v>
      </c>
      <c r="E5" s="7">
        <f>D5/D$13</f>
        <v>0.9737075749903599</v>
      </c>
      <c r="F5" s="14">
        <v>140142490415</v>
      </c>
      <c r="G5" s="7">
        <f>F5/F$13</f>
        <v>0.5828763061633121</v>
      </c>
      <c r="H5" s="14">
        <f>IF(D5=0,"-",+F5/D5)</f>
        <v>197504.23908524495</v>
      </c>
      <c r="I5" s="25"/>
    </row>
    <row r="6" spans="1:8" ht="12.75">
      <c r="A6" s="51" t="s">
        <v>6</v>
      </c>
      <c r="B6" s="6">
        <v>1343</v>
      </c>
      <c r="C6" s="7">
        <f aca="true" t="shared" si="0" ref="C6:C11">B6/B$13</f>
        <v>0.011737561069402809</v>
      </c>
      <c r="D6" s="6">
        <v>3536</v>
      </c>
      <c r="E6" s="7">
        <f aca="true" t="shared" si="1" ref="E6:E11">D6/D$13</f>
        <v>0.004852297225161137</v>
      </c>
      <c r="F6" s="14">
        <v>4013102425</v>
      </c>
      <c r="G6" s="7">
        <f aca="true" t="shared" si="2" ref="G6:G11">F6/F$13</f>
        <v>0.01669117132721271</v>
      </c>
      <c r="H6" s="14">
        <f aca="true" t="shared" si="3" ref="H6:H11">IF(D6=0,"-",+F6/D6)</f>
        <v>1134927.1563914027</v>
      </c>
    </row>
    <row r="7" spans="1:8" ht="12.75">
      <c r="A7" s="51" t="s">
        <v>7</v>
      </c>
      <c r="B7" s="6">
        <v>263</v>
      </c>
      <c r="C7" s="7">
        <f t="shared" si="0"/>
        <v>0.002298569293561384</v>
      </c>
      <c r="D7" s="6">
        <v>515</v>
      </c>
      <c r="E7" s="7">
        <f t="shared" si="1"/>
        <v>0.000706711841334272</v>
      </c>
      <c r="F7" s="14">
        <v>1102375765</v>
      </c>
      <c r="G7" s="7">
        <f t="shared" si="2"/>
        <v>0.0045849671431155105</v>
      </c>
      <c r="H7" s="14">
        <f t="shared" si="3"/>
        <v>2140535.4660194176</v>
      </c>
    </row>
    <row r="8" spans="1:8" ht="12.75">
      <c r="A8" s="51" t="s">
        <v>8</v>
      </c>
      <c r="B8" s="6">
        <v>173</v>
      </c>
      <c r="C8" s="7">
        <f t="shared" si="0"/>
        <v>0.0015119866455745987</v>
      </c>
      <c r="D8" s="6">
        <v>1185</v>
      </c>
      <c r="E8" s="7">
        <f t="shared" si="1"/>
        <v>0.001626123363070121</v>
      </c>
      <c r="F8" s="14">
        <v>889698541</v>
      </c>
      <c r="G8" s="7">
        <f t="shared" si="2"/>
        <v>0.0037004066193008223</v>
      </c>
      <c r="H8" s="14">
        <f t="shared" si="3"/>
        <v>750800.4565400844</v>
      </c>
    </row>
    <row r="9" spans="1:8" ht="12.75">
      <c r="A9" s="51" t="s">
        <v>9</v>
      </c>
      <c r="B9" s="6">
        <v>2127</v>
      </c>
      <c r="C9" s="7">
        <f t="shared" si="0"/>
        <v>0.018589569914087695</v>
      </c>
      <c r="D9" s="6">
        <v>12787</v>
      </c>
      <c r="E9" s="7">
        <f t="shared" si="1"/>
        <v>0.01754703750512881</v>
      </c>
      <c r="F9" s="14">
        <v>79895293000</v>
      </c>
      <c r="G9" s="7">
        <f t="shared" si="2"/>
        <v>0.3322980284264383</v>
      </c>
      <c r="H9" s="14">
        <f t="shared" si="3"/>
        <v>6248165.558770627</v>
      </c>
    </row>
    <row r="10" spans="1:8" ht="12.75">
      <c r="A10" s="51" t="s">
        <v>10</v>
      </c>
      <c r="B10" s="6">
        <v>505</v>
      </c>
      <c r="C10" s="7">
        <f t="shared" si="0"/>
        <v>0.004413602635925852</v>
      </c>
      <c r="D10" s="6">
        <v>812</v>
      </c>
      <c r="E10" s="7">
        <f t="shared" si="1"/>
        <v>0.0011142718741037453</v>
      </c>
      <c r="F10" s="14">
        <v>13611884000</v>
      </c>
      <c r="G10" s="7">
        <f t="shared" si="2"/>
        <v>0.05661412639627444</v>
      </c>
      <c r="H10" s="14">
        <f t="shared" si="3"/>
        <v>16763403.940886699</v>
      </c>
    </row>
    <row r="11" spans="1:8" ht="12.75">
      <c r="A11" s="51" t="s">
        <v>11</v>
      </c>
      <c r="B11" s="6">
        <v>99</v>
      </c>
      <c r="C11" s="7">
        <f t="shared" si="0"/>
        <v>0.0008652409127854639</v>
      </c>
      <c r="D11" s="6">
        <v>325</v>
      </c>
      <c r="E11" s="7">
        <f t="shared" si="1"/>
        <v>0.0004459832008420163</v>
      </c>
      <c r="F11" s="14">
        <v>777798137</v>
      </c>
      <c r="G11" s="7">
        <f t="shared" si="2"/>
        <v>0.0032349939243461654</v>
      </c>
      <c r="H11" s="14">
        <f t="shared" si="3"/>
        <v>2393225.036923077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114419</v>
      </c>
      <c r="C13" s="11">
        <f t="shared" si="4"/>
        <v>1</v>
      </c>
      <c r="D13" s="10">
        <f t="shared" si="4"/>
        <v>728727</v>
      </c>
      <c r="E13" s="12">
        <f t="shared" si="4"/>
        <v>0.9999999999999999</v>
      </c>
      <c r="F13" s="15">
        <f t="shared" si="4"/>
        <v>240432642283</v>
      </c>
      <c r="G13" s="12">
        <f t="shared" si="4"/>
        <v>1</v>
      </c>
      <c r="H13" s="15">
        <f>F13/D13</f>
        <v>329935.136591618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68815</v>
      </c>
      <c r="C16" s="7">
        <f aca="true" t="shared" si="5" ref="C16:C22">B16/B$24</f>
        <v>0.9859165019054987</v>
      </c>
      <c r="D16" s="6">
        <v>248430</v>
      </c>
      <c r="E16" s="7">
        <f aca="true" t="shared" si="6" ref="E16:E22">D16/D$24</f>
        <v>0.9908781614330101</v>
      </c>
      <c r="F16" s="20">
        <v>43199312801</v>
      </c>
      <c r="G16" s="7">
        <f aca="true" t="shared" si="7" ref="G16:G22">F16/F$24</f>
        <v>0.9101998588862138</v>
      </c>
      <c r="H16" s="20">
        <f aca="true" t="shared" si="8" ref="H16:H22">IF(D16=0,"-",+F16/D16)</f>
        <v>173889.27585637805</v>
      </c>
      <c r="J16" s="8"/>
      <c r="M16" s="1"/>
      <c r="N16" s="1"/>
    </row>
    <row r="17" spans="1:14" ht="12.75">
      <c r="A17" s="1" t="s">
        <v>6</v>
      </c>
      <c r="B17" s="6">
        <v>461</v>
      </c>
      <c r="C17" s="7">
        <f t="shared" si="5"/>
        <v>0.006604773775752887</v>
      </c>
      <c r="D17" s="6">
        <v>743</v>
      </c>
      <c r="E17" s="7">
        <f t="shared" si="6"/>
        <v>0.0029635006800496177</v>
      </c>
      <c r="F17" s="20">
        <v>649724454</v>
      </c>
      <c r="G17" s="7">
        <f t="shared" si="7"/>
        <v>0.01368954893032541</v>
      </c>
      <c r="H17" s="20">
        <f t="shared" si="8"/>
        <v>874460.9071332436</v>
      </c>
      <c r="J17" s="8"/>
      <c r="M17" s="1"/>
      <c r="N17" s="1"/>
    </row>
    <row r="18" spans="1:14" ht="12.75">
      <c r="A18" s="1" t="s">
        <v>7</v>
      </c>
      <c r="B18" s="6">
        <v>55</v>
      </c>
      <c r="C18" s="7">
        <f t="shared" si="5"/>
        <v>0.0007879881945041405</v>
      </c>
      <c r="D18" s="6">
        <v>81</v>
      </c>
      <c r="E18" s="7">
        <f t="shared" si="6"/>
        <v>0.0003230734254159072</v>
      </c>
      <c r="F18" s="20">
        <v>135808842</v>
      </c>
      <c r="G18" s="7">
        <f t="shared" si="7"/>
        <v>0.002861461926335056</v>
      </c>
      <c r="H18" s="20">
        <f t="shared" si="8"/>
        <v>1676652.3703703703</v>
      </c>
      <c r="J18" s="8"/>
      <c r="M18" s="1"/>
      <c r="N18" s="1"/>
    </row>
    <row r="19" spans="1:14" ht="12.75">
      <c r="A19" s="1" t="s">
        <v>8</v>
      </c>
      <c r="B19" s="6">
        <v>94</v>
      </c>
      <c r="C19" s="7">
        <f t="shared" si="5"/>
        <v>0.0013467434596979857</v>
      </c>
      <c r="D19" s="6">
        <v>287</v>
      </c>
      <c r="E19" s="7">
        <f t="shared" si="6"/>
        <v>0.0011447169517822884</v>
      </c>
      <c r="F19" s="20">
        <v>89011296</v>
      </c>
      <c r="G19" s="7">
        <f t="shared" si="7"/>
        <v>0.001875448098716134</v>
      </c>
      <c r="H19" s="20">
        <f t="shared" si="8"/>
        <v>310143.88850174216</v>
      </c>
      <c r="J19" s="8"/>
      <c r="M19" s="1"/>
      <c r="N19" s="1"/>
    </row>
    <row r="20" spans="1:14" ht="12.75">
      <c r="A20" s="1" t="s">
        <v>9</v>
      </c>
      <c r="B20" s="6">
        <v>334</v>
      </c>
      <c r="C20" s="7">
        <f t="shared" si="5"/>
        <v>0.004785237399352417</v>
      </c>
      <c r="D20" s="6">
        <v>1069</v>
      </c>
      <c r="E20" s="7">
        <f t="shared" si="6"/>
        <v>0.004263771503328454</v>
      </c>
      <c r="F20" s="20">
        <v>3103247000</v>
      </c>
      <c r="G20" s="7">
        <f t="shared" si="7"/>
        <v>0.06538472022693105</v>
      </c>
      <c r="H20" s="20">
        <f t="shared" si="8"/>
        <v>2902943.8727782974</v>
      </c>
      <c r="J20" s="8"/>
      <c r="M20" s="1"/>
      <c r="N20" s="1"/>
    </row>
    <row r="21" spans="1:14" ht="12.75">
      <c r="A21" s="1" t="s">
        <v>10</v>
      </c>
      <c r="B21" s="6">
        <v>12</v>
      </c>
      <c r="C21" s="7">
        <f t="shared" si="5"/>
        <v>0.00017192469698272157</v>
      </c>
      <c r="D21" s="6">
        <v>18</v>
      </c>
      <c r="E21" s="7">
        <f t="shared" si="6"/>
        <v>7.179409453686827E-05</v>
      </c>
      <c r="F21" s="20">
        <v>132860000</v>
      </c>
      <c r="G21" s="7">
        <f t="shared" si="7"/>
        <v>0.002799330484924358</v>
      </c>
      <c r="H21" s="20">
        <f t="shared" si="8"/>
        <v>7381111.111111111</v>
      </c>
      <c r="J21" s="8"/>
      <c r="M21" s="1"/>
      <c r="N21" s="1"/>
    </row>
    <row r="22" spans="1:14" ht="12.75">
      <c r="A22" s="1" t="s">
        <v>11</v>
      </c>
      <c r="B22" s="6">
        <v>27</v>
      </c>
      <c r="C22" s="7">
        <f t="shared" si="5"/>
        <v>0.0003868305682111235</v>
      </c>
      <c r="D22" s="6">
        <v>89</v>
      </c>
      <c r="E22" s="7">
        <f t="shared" si="6"/>
        <v>0.0003549819118767375</v>
      </c>
      <c r="F22" s="20">
        <v>151384210</v>
      </c>
      <c r="G22" s="7">
        <f t="shared" si="7"/>
        <v>0.003189631446554199</v>
      </c>
      <c r="H22" s="20">
        <f t="shared" si="8"/>
        <v>1700946.1797752809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69798</v>
      </c>
      <c r="C24" s="11">
        <f t="shared" si="9"/>
        <v>0.9999999999999999</v>
      </c>
      <c r="D24" s="10">
        <f t="shared" si="9"/>
        <v>250717</v>
      </c>
      <c r="E24" s="11">
        <f t="shared" si="9"/>
        <v>1</v>
      </c>
      <c r="F24" s="21">
        <f t="shared" si="9"/>
        <v>47461348603</v>
      </c>
      <c r="G24" s="11">
        <f t="shared" si="9"/>
        <v>0.9999999999999999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109349</v>
      </c>
      <c r="C27" s="7">
        <f>B27/B$35</f>
        <v>0.9606511578873388</v>
      </c>
      <c r="D27" s="6">
        <v>461137</v>
      </c>
      <c r="E27" s="7">
        <f>D27/D$35</f>
        <v>0.9647015752808519</v>
      </c>
      <c r="F27" s="20">
        <v>96943177614</v>
      </c>
      <c r="G27" s="7">
        <f>F27/F$35</f>
        <v>0.5023709784252093</v>
      </c>
      <c r="H27" s="20">
        <f aca="true" t="shared" si="10" ref="H27:H33">IF(D27=0,"-",+F27/D27)</f>
        <v>210226.4134389563</v>
      </c>
      <c r="J27" s="8"/>
    </row>
    <row r="28" spans="1:10" ht="12.75">
      <c r="A28" s="1" t="s">
        <v>6</v>
      </c>
      <c r="B28" s="6">
        <v>1331</v>
      </c>
      <c r="C28" s="7">
        <f aca="true" t="shared" si="11" ref="C28:C33">B28/B$35</f>
        <v>0.011693080788558175</v>
      </c>
      <c r="D28" s="6">
        <v>2793</v>
      </c>
      <c r="E28" s="7">
        <f aca="true" t="shared" si="12" ref="E28:E33">D28/D$35</f>
        <v>0.005842973996359909</v>
      </c>
      <c r="F28" s="20">
        <v>3363377971</v>
      </c>
      <c r="G28" s="7">
        <f aca="true" t="shared" si="13" ref="G28:G33">F28/F$35</f>
        <v>0.017429421272251066</v>
      </c>
      <c r="H28" s="20">
        <f t="shared" si="10"/>
        <v>1204216.9606158254</v>
      </c>
      <c r="J28" s="8"/>
    </row>
    <row r="29" spans="1:10" ht="12.75">
      <c r="A29" s="1" t="s">
        <v>7</v>
      </c>
      <c r="B29" s="6">
        <v>260</v>
      </c>
      <c r="C29" s="7">
        <f t="shared" si="11"/>
        <v>0.0022841480127912287</v>
      </c>
      <c r="D29" s="6">
        <v>434</v>
      </c>
      <c r="E29" s="7">
        <f t="shared" si="12"/>
        <v>0.000907930796426853</v>
      </c>
      <c r="F29" s="20">
        <v>966566923</v>
      </c>
      <c r="G29" s="7">
        <f t="shared" si="13"/>
        <v>0.005008863777442652</v>
      </c>
      <c r="H29" s="20">
        <f t="shared" si="10"/>
        <v>2227112.7258064514</v>
      </c>
      <c r="J29" s="8"/>
    </row>
    <row r="30" spans="1:10" ht="12.75">
      <c r="A30" s="1" t="s">
        <v>8</v>
      </c>
      <c r="B30" s="6">
        <v>172</v>
      </c>
      <c r="C30" s="7">
        <f t="shared" si="11"/>
        <v>0.0015110517623080437</v>
      </c>
      <c r="D30" s="6">
        <v>898</v>
      </c>
      <c r="E30" s="7">
        <f t="shared" si="12"/>
        <v>0.0018786217861551013</v>
      </c>
      <c r="F30" s="20">
        <v>800687245</v>
      </c>
      <c r="G30" s="7">
        <f t="shared" si="13"/>
        <v>0.004149255724676655</v>
      </c>
      <c r="H30" s="20">
        <f t="shared" si="10"/>
        <v>891633.9031180401</v>
      </c>
      <c r="J30" s="8"/>
    </row>
    <row r="31" spans="1:10" ht="12.75">
      <c r="A31" s="1" t="s">
        <v>9</v>
      </c>
      <c r="B31" s="6">
        <v>2121</v>
      </c>
      <c r="C31" s="7">
        <f t="shared" si="11"/>
        <v>0.01863337667357768</v>
      </c>
      <c r="D31" s="6">
        <v>11718</v>
      </c>
      <c r="E31" s="7">
        <f t="shared" si="12"/>
        <v>0.024514131503525032</v>
      </c>
      <c r="F31" s="20">
        <v>76792046000</v>
      </c>
      <c r="G31" s="7">
        <f t="shared" si="13"/>
        <v>0.39794543807817623</v>
      </c>
      <c r="H31" s="20">
        <f t="shared" si="10"/>
        <v>6553340.672469704</v>
      </c>
      <c r="J31" s="8"/>
    </row>
    <row r="32" spans="1:10" ht="12.75">
      <c r="A32" s="1" t="s">
        <v>10</v>
      </c>
      <c r="B32" s="6">
        <v>505</v>
      </c>
      <c r="C32" s="7">
        <f t="shared" si="11"/>
        <v>0.004436518255613733</v>
      </c>
      <c r="D32" s="6">
        <v>794</v>
      </c>
      <c r="E32" s="7">
        <f t="shared" si="12"/>
        <v>0.0016610531160435975</v>
      </c>
      <c r="F32" s="20">
        <v>13479024000</v>
      </c>
      <c r="G32" s="7">
        <f t="shared" si="13"/>
        <v>0.06984989188263394</v>
      </c>
      <c r="H32" s="20">
        <f t="shared" si="10"/>
        <v>16976100.755667508</v>
      </c>
      <c r="J32" s="8"/>
    </row>
    <row r="33" spans="1:10" ht="12.75">
      <c r="A33" s="1" t="s">
        <v>11</v>
      </c>
      <c r="B33" s="6">
        <v>90</v>
      </c>
      <c r="C33" s="7">
        <f t="shared" si="11"/>
        <v>0.0007906666198123485</v>
      </c>
      <c r="D33" s="6">
        <v>236</v>
      </c>
      <c r="E33" s="7">
        <f t="shared" si="12"/>
        <v>0.0004937135206376436</v>
      </c>
      <c r="F33" s="20">
        <v>626413927</v>
      </c>
      <c r="G33" s="7">
        <f t="shared" si="13"/>
        <v>0.003246150839610208</v>
      </c>
      <c r="H33" s="20">
        <f t="shared" si="10"/>
        <v>2654296.3008474577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113828</v>
      </c>
      <c r="C35" s="11">
        <f t="shared" si="14"/>
        <v>0.9999999999999999</v>
      </c>
      <c r="D35" s="10">
        <f t="shared" si="14"/>
        <v>478010</v>
      </c>
      <c r="E35" s="11">
        <f t="shared" si="14"/>
        <v>0.9999999999999999</v>
      </c>
      <c r="F35" s="21">
        <f t="shared" si="14"/>
        <v>192971293680</v>
      </c>
      <c r="G35" s="11">
        <f t="shared" si="14"/>
        <v>1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98809</v>
      </c>
      <c r="C38" s="7">
        <f aca="true" t="shared" si="15" ref="C38:C44">B38/B$46</f>
        <v>0.9597393010470696</v>
      </c>
      <c r="D38" s="6">
        <v>295952</v>
      </c>
      <c r="E38" s="7">
        <f aca="true" t="shared" si="16" ref="E38:E44">D38/D$46</f>
        <v>0.966639012823109</v>
      </c>
      <c r="F38" s="20">
        <v>59362012175</v>
      </c>
      <c r="G38" s="7">
        <f aca="true" t="shared" si="17" ref="G38:G44">F38/F$46</f>
        <v>0.5060535052567007</v>
      </c>
      <c r="H38" s="20">
        <f aca="true" t="shared" si="18" ref="H38:H44">IF(D38=0,"-",+F38/D38)</f>
        <v>200579.8648936314</v>
      </c>
      <c r="J38" s="8"/>
      <c r="N38" s="1"/>
    </row>
    <row r="39" spans="1:14" ht="12.75">
      <c r="A39" s="1" t="s">
        <v>6</v>
      </c>
      <c r="B39" s="6">
        <v>1286</v>
      </c>
      <c r="C39" s="7">
        <f t="shared" si="15"/>
        <v>0.012491015404938128</v>
      </c>
      <c r="D39" s="6">
        <v>2309</v>
      </c>
      <c r="E39" s="7">
        <f t="shared" si="16"/>
        <v>0.007541660406446177</v>
      </c>
      <c r="F39" s="20">
        <v>2621237263</v>
      </c>
      <c r="G39" s="7">
        <f t="shared" si="17"/>
        <v>0.022345709932138604</v>
      </c>
      <c r="H39" s="20">
        <f t="shared" si="18"/>
        <v>1135226.1857947162</v>
      </c>
      <c r="J39" s="8"/>
      <c r="N39" s="1"/>
    </row>
    <row r="40" spans="1:14" ht="12.75">
      <c r="A40" s="1" t="s">
        <v>7</v>
      </c>
      <c r="B40" s="6">
        <v>258</v>
      </c>
      <c r="C40" s="7">
        <f t="shared" si="15"/>
        <v>0.0025059735415816774</v>
      </c>
      <c r="D40" s="6">
        <v>398</v>
      </c>
      <c r="E40" s="7">
        <f t="shared" si="16"/>
        <v>0.001299948394008479</v>
      </c>
      <c r="F40" s="20">
        <v>867213923</v>
      </c>
      <c r="G40" s="7">
        <f t="shared" si="17"/>
        <v>0.007392886956860716</v>
      </c>
      <c r="H40" s="20">
        <f t="shared" si="18"/>
        <v>2178929.4547738694</v>
      </c>
      <c r="J40" s="8"/>
      <c r="N40" s="1"/>
    </row>
    <row r="41" spans="1:14" ht="12.75">
      <c r="A41" s="1" t="s">
        <v>8</v>
      </c>
      <c r="B41" s="6">
        <v>161</v>
      </c>
      <c r="C41" s="7">
        <f t="shared" si="15"/>
        <v>0.0015638051945529071</v>
      </c>
      <c r="D41" s="6">
        <v>577</v>
      </c>
      <c r="E41" s="7">
        <f t="shared" si="16"/>
        <v>0.001884598551112795</v>
      </c>
      <c r="F41" s="20">
        <v>657904974</v>
      </c>
      <c r="G41" s="7">
        <f t="shared" si="17"/>
        <v>0.005608555135176709</v>
      </c>
      <c r="H41" s="20">
        <f t="shared" si="18"/>
        <v>1140216.5927209705</v>
      </c>
      <c r="J41" s="8"/>
      <c r="N41" s="1"/>
    </row>
    <row r="42" spans="1:14" ht="12.75">
      <c r="A42" s="1" t="s">
        <v>9</v>
      </c>
      <c r="B42" s="6">
        <v>1859</v>
      </c>
      <c r="C42" s="7">
        <f t="shared" si="15"/>
        <v>0.018056607805427668</v>
      </c>
      <c r="D42" s="6">
        <v>6089</v>
      </c>
      <c r="E42" s="7">
        <f t="shared" si="16"/>
        <v>0.019887903947531732</v>
      </c>
      <c r="F42" s="20">
        <v>41568689000</v>
      </c>
      <c r="G42" s="7">
        <f t="shared" si="17"/>
        <v>0.3543677177815554</v>
      </c>
      <c r="H42" s="20">
        <f t="shared" si="18"/>
        <v>6826849.893250124</v>
      </c>
      <c r="J42" s="8"/>
      <c r="N42" s="1"/>
    </row>
    <row r="43" spans="1:14" ht="12.75">
      <c r="A43" s="1" t="s">
        <v>10</v>
      </c>
      <c r="B43" s="6">
        <v>504</v>
      </c>
      <c r="C43" s="7">
        <f t="shared" si="15"/>
        <v>0.004895390174252579</v>
      </c>
      <c r="D43" s="6">
        <v>675</v>
      </c>
      <c r="E43" s="7">
        <f t="shared" si="16"/>
        <v>0.0022046863466224204</v>
      </c>
      <c r="F43" s="20">
        <v>11710406000</v>
      </c>
      <c r="G43" s="7">
        <f t="shared" si="17"/>
        <v>0.09982970231549601</v>
      </c>
      <c r="H43" s="20">
        <f t="shared" si="18"/>
        <v>17348749.62962963</v>
      </c>
      <c r="J43" s="8"/>
      <c r="N43" s="1"/>
    </row>
    <row r="44" spans="1:14" ht="12.75">
      <c r="A44" s="1" t="s">
        <v>11</v>
      </c>
      <c r="B44" s="6">
        <v>77</v>
      </c>
      <c r="C44" s="7">
        <f t="shared" si="15"/>
        <v>0.0007479068321774773</v>
      </c>
      <c r="D44" s="6">
        <v>166</v>
      </c>
      <c r="E44" s="7">
        <f t="shared" si="16"/>
        <v>0.0005421895311693656</v>
      </c>
      <c r="F44" s="20">
        <v>516362364</v>
      </c>
      <c r="G44" s="7">
        <f t="shared" si="17"/>
        <v>0.0044019226220718384</v>
      </c>
      <c r="H44" s="20">
        <f t="shared" si="18"/>
        <v>3110616.6506024096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102954</v>
      </c>
      <c r="C46" s="11">
        <f t="shared" si="19"/>
        <v>1</v>
      </c>
      <c r="D46" s="10">
        <f t="shared" si="19"/>
        <v>306166</v>
      </c>
      <c r="E46" s="11">
        <f t="shared" si="19"/>
        <v>1</v>
      </c>
      <c r="F46" s="10">
        <f t="shared" si="19"/>
        <v>117303825699</v>
      </c>
      <c r="G46" s="11">
        <f t="shared" si="19"/>
        <v>0.9999999999999999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86808</v>
      </c>
      <c r="C49" s="7">
        <f aca="true" t="shared" si="20" ref="C49:C55">B49/B$57</f>
        <v>0.974090240919241</v>
      </c>
      <c r="D49" s="6">
        <v>165185</v>
      </c>
      <c r="E49" s="7">
        <f aca="true" t="shared" si="21" ref="E49:E55">D49/D$57</f>
        <v>0.9612497381345871</v>
      </c>
      <c r="F49" s="20">
        <v>37581165439</v>
      </c>
      <c r="G49" s="7">
        <f aca="true" t="shared" si="22" ref="G49:G55">F49/F$57</f>
        <v>0.49666212497604095</v>
      </c>
      <c r="H49" s="20">
        <f aca="true" t="shared" si="23" ref="H49:H55">IF(D49=0,"-",+F49/D49)</f>
        <v>227509.55255622484</v>
      </c>
      <c r="J49" s="8"/>
      <c r="N49" s="1"/>
    </row>
    <row r="50" spans="1:14" ht="12.75">
      <c r="A50" s="1" t="s">
        <v>6</v>
      </c>
      <c r="B50" s="6">
        <v>362</v>
      </c>
      <c r="C50" s="7">
        <f t="shared" si="20"/>
        <v>0.0040620756982393934</v>
      </c>
      <c r="D50" s="6">
        <v>484</v>
      </c>
      <c r="E50" s="7">
        <f t="shared" si="21"/>
        <v>0.002816507995623938</v>
      </c>
      <c r="F50" s="20">
        <v>742140708</v>
      </c>
      <c r="G50" s="7">
        <f t="shared" si="22"/>
        <v>0.00980792311150613</v>
      </c>
      <c r="H50" s="20">
        <f t="shared" si="23"/>
        <v>1533348.570247934</v>
      </c>
      <c r="J50" s="8"/>
      <c r="N50" s="1"/>
    </row>
    <row r="51" spans="1:14" ht="12.75">
      <c r="A51" s="1" t="s">
        <v>7</v>
      </c>
      <c r="B51" s="6">
        <v>26</v>
      </c>
      <c r="C51" s="7">
        <f t="shared" si="20"/>
        <v>0.0002917512932437133</v>
      </c>
      <c r="D51" s="6">
        <v>36</v>
      </c>
      <c r="E51" s="7">
        <f t="shared" si="21"/>
        <v>0.00020949233025302017</v>
      </c>
      <c r="F51" s="20">
        <v>99353000</v>
      </c>
      <c r="G51" s="7">
        <f t="shared" si="22"/>
        <v>0.0013130213373195917</v>
      </c>
      <c r="H51" s="20">
        <f t="shared" si="23"/>
        <v>2759805.5555555555</v>
      </c>
      <c r="J51" s="8"/>
      <c r="N51" s="1"/>
    </row>
    <row r="52" spans="1:14" ht="12.75">
      <c r="A52" s="1" t="s">
        <v>8</v>
      </c>
      <c r="B52" s="6">
        <v>139</v>
      </c>
      <c r="C52" s="7">
        <f t="shared" si="20"/>
        <v>0.0015597472984952366</v>
      </c>
      <c r="D52" s="6">
        <v>321</v>
      </c>
      <c r="E52" s="7">
        <f t="shared" si="21"/>
        <v>0.00186797327808943</v>
      </c>
      <c r="F52" s="20">
        <v>142782271</v>
      </c>
      <c r="G52" s="7">
        <f t="shared" si="22"/>
        <v>0.0018869703825143513</v>
      </c>
      <c r="H52" s="20">
        <f t="shared" si="23"/>
        <v>444804.58255451714</v>
      </c>
      <c r="J52" s="8"/>
      <c r="N52" s="1"/>
    </row>
    <row r="53" spans="1:14" ht="12.75">
      <c r="A53" s="1" t="s">
        <v>9</v>
      </c>
      <c r="B53" s="6">
        <v>1649</v>
      </c>
      <c r="C53" s="7">
        <f t="shared" si="20"/>
        <v>0.018503764713803203</v>
      </c>
      <c r="D53" s="6">
        <v>5629</v>
      </c>
      <c r="E53" s="7">
        <f t="shared" si="21"/>
        <v>0.03275645352761807</v>
      </c>
      <c r="F53" s="20">
        <v>35223357000</v>
      </c>
      <c r="G53" s="7">
        <f t="shared" si="22"/>
        <v>0.46550199101210227</v>
      </c>
      <c r="H53" s="20">
        <f t="shared" si="23"/>
        <v>6257480.369515011</v>
      </c>
      <c r="J53" s="8"/>
      <c r="N53" s="1"/>
    </row>
    <row r="54" spans="1:14" ht="12.75">
      <c r="A54" s="1" t="s">
        <v>10</v>
      </c>
      <c r="B54" s="6">
        <v>92</v>
      </c>
      <c r="C54" s="7">
        <f t="shared" si="20"/>
        <v>0.0010323507299392933</v>
      </c>
      <c r="D54" s="6">
        <v>119</v>
      </c>
      <c r="E54" s="7">
        <f t="shared" si="21"/>
        <v>0.00069248853611415</v>
      </c>
      <c r="F54" s="20">
        <v>1768618000</v>
      </c>
      <c r="G54" s="7">
        <f t="shared" si="22"/>
        <v>0.02337355864007631</v>
      </c>
      <c r="H54" s="20">
        <f t="shared" si="23"/>
        <v>14862336.134453781</v>
      </c>
      <c r="J54" s="8"/>
      <c r="N54" s="1"/>
    </row>
    <row r="55" spans="1:14" ht="12.75">
      <c r="A55" s="1" t="s">
        <v>11</v>
      </c>
      <c r="B55" s="6">
        <v>41</v>
      </c>
      <c r="C55" s="7">
        <f t="shared" si="20"/>
        <v>0.0004600693470381633</v>
      </c>
      <c r="D55" s="6">
        <v>70</v>
      </c>
      <c r="E55" s="7">
        <f t="shared" si="21"/>
        <v>0.0004073461977142059</v>
      </c>
      <c r="F55" s="20">
        <v>110051563</v>
      </c>
      <c r="G55" s="7">
        <f t="shared" si="22"/>
        <v>0.0014544105404403621</v>
      </c>
      <c r="H55" s="20">
        <f t="shared" si="23"/>
        <v>1572165.1857142858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89117</v>
      </c>
      <c r="C57" s="11">
        <f t="shared" si="24"/>
        <v>1</v>
      </c>
      <c r="D57" s="10">
        <f t="shared" si="24"/>
        <v>171844</v>
      </c>
      <c r="E57" s="11">
        <f t="shared" si="24"/>
        <v>0.9999999999999999</v>
      </c>
      <c r="F57" s="10">
        <f t="shared" si="24"/>
        <v>75667467981</v>
      </c>
      <c r="G57" s="11">
        <f t="shared" si="24"/>
        <v>1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sheetProtection/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zoomScalePageLayoutView="0" workbookViewId="0" topLeftCell="A1">
      <selection activeCell="B34" sqref="B34"/>
    </sheetView>
  </sheetViews>
  <sheetFormatPr defaultColWidth="10.660156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Tory Sarkar</cp:lastModifiedBy>
  <cp:lastPrinted>2001-02-08T21:22:29Z</cp:lastPrinted>
  <dcterms:created xsi:type="dcterms:W3CDTF">2000-09-06T18:30:25Z</dcterms:created>
  <dcterms:modified xsi:type="dcterms:W3CDTF">2014-07-02T17:07:41Z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