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msrbstat\"/>
    </mc:Choice>
  </mc:AlternateContent>
  <xr:revisionPtr revIDLastSave="0" documentId="13_ncr:1_{C3926DCF-3EF6-44BF-8060-09FC40535EB5}" xr6:coauthVersionLast="34" xr6:coauthVersionMax="34" xr10:uidLastSave="{00000000-0000-0000-0000-000000000000}"/>
  <bookViews>
    <workbookView xWindow="360" yWindow="315" windowWidth="11460" windowHeight="6090" xr2:uid="{00000000-000D-0000-FFFF-FFFF00000000}"/>
  </bookViews>
  <sheets>
    <sheet name="New Issue Chart" sheetId="1" r:id="rId1"/>
    <sheet name="Average Size Chart" sheetId="2" r:id="rId2"/>
    <sheet name="Trades by Sec Type Chart" sheetId="43868" r:id="rId3"/>
    <sheet name="New Issue Data" sheetId="43869" r:id="rId4"/>
    <sheet name="Trades by Sec Type Data" sheetId="16" r:id="rId5"/>
    <sheet name="Definitions" sheetId="43870" r:id="rId6"/>
  </sheets>
  <definedNames>
    <definedName name="_xlnm.Print_Area" localSheetId="4">'Trades by Sec Type Data'!$A$1:$H$57</definedName>
  </definedNames>
  <calcPr calcId="179017"/>
</workbook>
</file>

<file path=xl/calcChain.xml><?xml version="1.0" encoding="utf-8"?>
<calcChain xmlns="http://schemas.openxmlformats.org/spreadsheetml/2006/main">
  <c r="G9" i="43869" l="1"/>
  <c r="B9" i="43869"/>
  <c r="C7" i="43869" s="1"/>
  <c r="D9" i="43869"/>
  <c r="E7" i="43869" s="1"/>
  <c r="H5" i="16"/>
  <c r="H6" i="16"/>
  <c r="H7" i="16"/>
  <c r="H8" i="16"/>
  <c r="H9" i="16"/>
  <c r="H10" i="16"/>
  <c r="H11" i="16"/>
  <c r="B13" i="16"/>
  <c r="C5" i="16" s="1"/>
  <c r="D13" i="16"/>
  <c r="E7" i="16" s="1"/>
  <c r="F13" i="16"/>
  <c r="G5" i="16" s="1"/>
  <c r="H16" i="16"/>
  <c r="G17" i="16"/>
  <c r="H17" i="16"/>
  <c r="G18" i="16"/>
  <c r="H18" i="16"/>
  <c r="H19" i="16"/>
  <c r="H20" i="16"/>
  <c r="G21" i="16"/>
  <c r="H21" i="16"/>
  <c r="G22" i="16"/>
  <c r="H22" i="16"/>
  <c r="B24" i="16"/>
  <c r="C16" i="16" s="1"/>
  <c r="D24" i="16"/>
  <c r="E16" i="16" s="1"/>
  <c r="F24" i="16"/>
  <c r="G16" i="16" s="1"/>
  <c r="H27" i="16"/>
  <c r="H28" i="16"/>
  <c r="H29" i="16"/>
  <c r="H30" i="16"/>
  <c r="H31" i="16"/>
  <c r="H32" i="16"/>
  <c r="H33" i="16"/>
  <c r="B35" i="16"/>
  <c r="C27" i="16" s="1"/>
  <c r="D35" i="16"/>
  <c r="E29" i="16" s="1"/>
  <c r="F35" i="16"/>
  <c r="G27" i="16" s="1"/>
  <c r="H38" i="16"/>
  <c r="G39" i="16"/>
  <c r="H39" i="16"/>
  <c r="G40" i="16"/>
  <c r="H40" i="16"/>
  <c r="H41" i="16"/>
  <c r="H42" i="16"/>
  <c r="H43" i="16"/>
  <c r="G44" i="16"/>
  <c r="H44" i="16"/>
  <c r="B46" i="16"/>
  <c r="C38" i="16" s="1"/>
  <c r="D46" i="16"/>
  <c r="E38" i="16" s="1"/>
  <c r="F46" i="16"/>
  <c r="G41" i="16" s="1"/>
  <c r="H49" i="16"/>
  <c r="H50" i="16"/>
  <c r="E51" i="16"/>
  <c r="H51" i="16"/>
  <c r="E52" i="16"/>
  <c r="H52" i="16"/>
  <c r="H53" i="16"/>
  <c r="H54" i="16"/>
  <c r="E55" i="16"/>
  <c r="H55" i="16"/>
  <c r="B57" i="16"/>
  <c r="C51" i="16" s="1"/>
  <c r="D57" i="16"/>
  <c r="E50" i="16" s="1"/>
  <c r="F57" i="16"/>
  <c r="G49" i="16" s="1"/>
  <c r="G43" i="16" l="1"/>
  <c r="E30" i="16"/>
  <c r="E28" i="16"/>
  <c r="E32" i="16"/>
  <c r="G19" i="16"/>
  <c r="G10" i="16"/>
  <c r="G11" i="16"/>
  <c r="E10" i="16"/>
  <c r="E11" i="16"/>
  <c r="H13" i="16"/>
  <c r="G9" i="16"/>
  <c r="E53" i="16"/>
  <c r="E49" i="16"/>
  <c r="E57" i="16" s="1"/>
  <c r="E9" i="16"/>
  <c r="G6" i="16"/>
  <c r="G13" i="16" s="1"/>
  <c r="G42" i="16"/>
  <c r="G38" i="16"/>
  <c r="E6" i="16"/>
  <c r="E31" i="16"/>
  <c r="E27" i="16"/>
  <c r="E35" i="16" s="1"/>
  <c r="G8" i="16"/>
  <c r="G20" i="16"/>
  <c r="G24" i="16" s="1"/>
  <c r="E8" i="16"/>
  <c r="E5" i="16"/>
  <c r="G7" i="16"/>
  <c r="E54" i="16"/>
  <c r="E33" i="16"/>
  <c r="E6" i="43869"/>
  <c r="E9" i="43869" s="1"/>
  <c r="C53" i="16"/>
  <c r="C50" i="16"/>
  <c r="E44" i="16"/>
  <c r="E43" i="16"/>
  <c r="E42" i="16"/>
  <c r="E41" i="16"/>
  <c r="E40" i="16"/>
  <c r="E39" i="16"/>
  <c r="E46" i="16" s="1"/>
  <c r="E22" i="16"/>
  <c r="E21" i="16"/>
  <c r="E20" i="16"/>
  <c r="E19" i="16"/>
  <c r="E18" i="16"/>
  <c r="E17" i="16"/>
  <c r="E24" i="16" s="1"/>
  <c r="C11" i="16"/>
  <c r="C10" i="16"/>
  <c r="C9" i="16"/>
  <c r="C8" i="16"/>
  <c r="C7" i="16"/>
  <c r="C6" i="16"/>
  <c r="C13" i="16" s="1"/>
  <c r="C6" i="43869"/>
  <c r="C9" i="43869" s="1"/>
  <c r="C52" i="16"/>
  <c r="C33" i="16"/>
  <c r="C32" i="16"/>
  <c r="C31" i="16"/>
  <c r="C30" i="16"/>
  <c r="C29" i="16"/>
  <c r="C28" i="16"/>
  <c r="C35" i="16" s="1"/>
  <c r="C54" i="16"/>
  <c r="C49" i="16"/>
  <c r="C57" i="16" s="1"/>
  <c r="C55" i="16"/>
  <c r="G55" i="16"/>
  <c r="G54" i="16"/>
  <c r="G53" i="16"/>
  <c r="G52" i="16"/>
  <c r="G51" i="16"/>
  <c r="G50" i="16"/>
  <c r="G57" i="16" s="1"/>
  <c r="C44" i="16"/>
  <c r="C43" i="16"/>
  <c r="C42" i="16"/>
  <c r="C41" i="16"/>
  <c r="C40" i="16"/>
  <c r="C39" i="16"/>
  <c r="C46" i="16" s="1"/>
  <c r="G33" i="16"/>
  <c r="G32" i="16"/>
  <c r="G31" i="16"/>
  <c r="G30" i="16"/>
  <c r="G29" i="16"/>
  <c r="G28" i="16"/>
  <c r="G35" i="16" s="1"/>
  <c r="C22" i="16"/>
  <c r="C21" i="16"/>
  <c r="C20" i="16"/>
  <c r="C19" i="16"/>
  <c r="C18" i="16"/>
  <c r="C17" i="16"/>
  <c r="C24" i="16" s="1"/>
  <c r="G46" i="16" l="1"/>
  <c r="E13" i="16"/>
</calcChain>
</file>

<file path=xl/sharedStrings.xml><?xml version="1.0" encoding="utf-8"?>
<sst xmlns="http://schemas.openxmlformats.org/spreadsheetml/2006/main" count="117" uniqueCount="50">
  <si>
    <t>Security Type</t>
  </si>
  <si>
    <t>CUSIPs</t>
  </si>
  <si>
    <t>% of Total</t>
  </si>
  <si>
    <t>Trades</t>
  </si>
  <si>
    <t>Par Value</t>
  </si>
  <si>
    <t>Bond</t>
  </si>
  <si>
    <t>Long Note</t>
  </si>
  <si>
    <t>Short Note</t>
  </si>
  <si>
    <t>Long Variable</t>
  </si>
  <si>
    <t>Short Variable</t>
  </si>
  <si>
    <t>CP</t>
  </si>
  <si>
    <t>Other</t>
  </si>
  <si>
    <t>Total</t>
  </si>
  <si>
    <t>Customer CUSIPs</t>
  </si>
  <si>
    <t>Customer Trades</t>
  </si>
  <si>
    <t>Customer Par</t>
  </si>
  <si>
    <t>Customer Average Size</t>
  </si>
  <si>
    <t>Inter-Dealer CUSIPs</t>
  </si>
  <si>
    <t>Inter-Dealer Trades</t>
  </si>
  <si>
    <t>Inter-Dealer Par</t>
  </si>
  <si>
    <t>Inter-Dealer Average Size</t>
  </si>
  <si>
    <t>Customer Buy Side CUSIPs</t>
  </si>
  <si>
    <t>Purchases From Customers</t>
  </si>
  <si>
    <t>Par Value of Purchases From Customers</t>
  </si>
  <si>
    <t>Average Size of Purchases From Customers</t>
  </si>
  <si>
    <t>Customer Sell Side CUSIPs</t>
  </si>
  <si>
    <t>Sales to Customers</t>
  </si>
  <si>
    <t>Par Value of Sales to Customers</t>
  </si>
  <si>
    <t>Average Size of Sales to Customers</t>
  </si>
  <si>
    <t>Average Size All Trades</t>
  </si>
  <si>
    <t>New Issue Trades</t>
  </si>
  <si>
    <t>Trade Type</t>
  </si>
  <si>
    <t>Other Bond Trades</t>
  </si>
  <si>
    <t>Types of Municipal Securities Issues</t>
  </si>
  <si>
    <t>Bonds</t>
  </si>
  <si>
    <t>Nine months or less in maturity</t>
  </si>
  <si>
    <t>Variable interest rate with interest reset period longer than nine months</t>
  </si>
  <si>
    <t>Variable interest rate with interest reset period nine months or less</t>
  </si>
  <si>
    <t>Municipal commercial paper</t>
  </si>
  <si>
    <t xml:space="preserve">Other </t>
  </si>
  <si>
    <t>Includes issues that could not be categorized based on available data, CMOs, trusts, forwards,</t>
  </si>
  <si>
    <t>options, etc.</t>
  </si>
  <si>
    <t>Click here for common definitions</t>
  </si>
  <si>
    <t>Two years or more in maturity (maturity date less dated date) with fixed or zero interest rate</t>
  </si>
  <si>
    <t>Over nine months in maturity, but under two years in maturity</t>
  </si>
  <si>
    <t>New Issue Component of Bond Trades</t>
  </si>
  <si>
    <t>Average Size of Trade by Trade Type</t>
  </si>
  <si>
    <t>Market Share by Security Type</t>
  </si>
  <si>
    <t>CUSIPs, Trades and Par Value by Security Type</t>
  </si>
  <si>
    <t>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</si>
</sst>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7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4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9" fontId="3" fillId="0" borderId="0" xfId="4" applyFont="1" applyAlignment="1">
      <alignment horizontal="center"/>
    </xf>
    <xf numFmtId="9" fontId="3" fillId="0" borderId="0" xfId="4" applyNumberFormat="1" applyFont="1" applyAlignment="1">
      <alignment horizontal="center"/>
    </xf>
    <xf numFmtId="5" fontId="3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7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4" fillId="0" borderId="0" xfId="3"/>
    <xf numFmtId="0" fontId="5" fillId="0" borderId="0" xfId="3" applyFont="1"/>
    <xf numFmtId="0" fontId="4" fillId="0" borderId="2" xfId="3" applyBorder="1"/>
    <xf numFmtId="0" fontId="4" fillId="0" borderId="3" xfId="3" applyBorder="1"/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7" xfId="3" applyBorder="1"/>
    <xf numFmtId="0" fontId="4" fillId="0" borderId="8" xfId="3" applyBorder="1"/>
    <xf numFmtId="0" fontId="4" fillId="0" borderId="9" xfId="3" applyBorder="1"/>
    <xf numFmtId="0" fontId="4" fillId="0" borderId="10" xfId="3" applyBorder="1"/>
    <xf numFmtId="0" fontId="4" fillId="0" borderId="1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18" xfId="3" applyBorder="1"/>
    <xf numFmtId="0" fontId="4" fillId="0" borderId="19" xfId="3" applyBorder="1"/>
    <xf numFmtId="0" fontId="6" fillId="0" borderId="0" xfId="2" applyAlignment="1" applyProtection="1"/>
    <xf numFmtId="0" fontId="4" fillId="0" borderId="20" xfId="3" applyFont="1" applyBorder="1"/>
    <xf numFmtId="0" fontId="4" fillId="0" borderId="6" xfId="3" applyFont="1" applyBorder="1"/>
    <xf numFmtId="44" fontId="2" fillId="0" borderId="0" xfId="1" applyFont="1"/>
    <xf numFmtId="0" fontId="5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Definitions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 </a:t>
            </a:r>
          </a:p>
        </c:rich>
      </c:tx>
      <c:layout>
        <c:manualLayout>
          <c:xMode val="edge"/>
          <c:yMode val="edge"/>
          <c:x val="0.2337485868189548"/>
          <c:y val="3.050852507369748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450950967851732"/>
          <c:y val="0.30508525073697484"/>
          <c:w val="0.23098233135364171"/>
          <c:h val="0.389831153719467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71-4AE0-AFF8-EB006D98413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Data'!$B$6:$B$7</c:f>
              <c:numCache>
                <c:formatCode>#,##0</c:formatCode>
                <c:ptCount val="2"/>
                <c:pt idx="0">
                  <c:v>723796</c:v>
                </c:pt>
                <c:pt idx="1">
                  <c:v>112880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1-4AE0-AFF8-EB006D9841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Trades:</a:t>
            </a:r>
          </a:p>
        </c:rich>
      </c:tx>
      <c:layout>
        <c:manualLayout>
          <c:xMode val="edge"/>
          <c:yMode val="edge"/>
          <c:x val="0.25394341324259817"/>
          <c:y val="1.612905766295624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56171949067758"/>
          <c:y val="0.18709706889029248"/>
          <c:w val="0.4164041061866206"/>
          <c:h val="0.59032351046419873"/>
        </c:manualLayout>
      </c:layout>
      <c:pie3DChart>
        <c:varyColors val="1"/>
        <c:ser>
          <c:idx val="0"/>
          <c:order val="0"/>
          <c:tx>
            <c:strRef>
              <c:f>'Trades by Sec Type Data'!$D$4</c:f>
              <c:strCache>
                <c:ptCount val="1"/>
                <c:pt idx="0">
                  <c:v>Trades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9B6-4937-BA0D-CC9C544ECD5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B6-4937-BA0D-CC9C544ECD5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B6-4937-BA0D-CC9C544ECD5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B6-4937-BA0D-CC9C544ECD5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9B6-4937-BA0D-CC9C544ECD5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B6-4937-BA0D-CC9C544ECD54}"/>
              </c:ext>
            </c:extLst>
          </c:dPt>
          <c:dLbls>
            <c:dLbl>
              <c:idx val="1"/>
              <c:layout>
                <c:manualLayout>
                  <c:x val="0.14866423242835972"/>
                  <c:y val="-0.409256794513589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B6-4937-BA0D-CC9C544ECD54}"/>
                </c:ext>
              </c:extLst>
            </c:dLbl>
            <c:dLbl>
              <c:idx val="2"/>
              <c:layout>
                <c:manualLayout>
                  <c:x val="0.15067173385661178"/>
                  <c:y val="-0.248202523071712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B6-4937-BA0D-CC9C544ECD54}"/>
                </c:ext>
              </c:extLst>
            </c:dLbl>
            <c:dLbl>
              <c:idx val="3"/>
              <c:layout>
                <c:manualLayout>
                  <c:x val="0.15042698527037432"/>
                  <c:y val="-8.78790957581915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B6-4937-BA0D-CC9C544ECD54}"/>
                </c:ext>
              </c:extLst>
            </c:dLbl>
            <c:dLbl>
              <c:idx val="4"/>
              <c:layout>
                <c:manualLayout>
                  <c:x val="0.16732357982066121"/>
                  <c:y val="4.76081618829903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B6-4937-BA0D-CC9C544ECD54}"/>
                </c:ext>
              </c:extLst>
            </c:dLbl>
            <c:dLbl>
              <c:idx val="5"/>
              <c:layout>
                <c:manualLayout>
                  <c:x val="0.14924331619430853"/>
                  <c:y val="0.18166319532639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B6-4937-BA0D-CC9C544ECD54}"/>
                </c:ext>
              </c:extLst>
            </c:dLbl>
            <c:dLbl>
              <c:idx val="6"/>
              <c:layout>
                <c:manualLayout>
                  <c:x val="1.6719242902208126E-2"/>
                  <c:y val="0.2297590381847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B6-4937-BA0D-CC9C544ECD5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Data'!$D$5:$D$11</c:f>
              <c:numCache>
                <c:formatCode>#,##0</c:formatCode>
                <c:ptCount val="7"/>
                <c:pt idx="0">
                  <c:v>836676</c:v>
                </c:pt>
                <c:pt idx="1">
                  <c:v>10359</c:v>
                </c:pt>
                <c:pt idx="2">
                  <c:v>985</c:v>
                </c:pt>
                <c:pt idx="3">
                  <c:v>2717</c:v>
                </c:pt>
                <c:pt idx="4">
                  <c:v>27421</c:v>
                </c:pt>
                <c:pt idx="5">
                  <c:v>1346</c:v>
                </c:pt>
                <c:pt idx="6">
                  <c:v>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B6-4937-BA0D-CC9C544ECD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 Value: </a:t>
            </a:r>
          </a:p>
        </c:rich>
      </c:tx>
      <c:layout>
        <c:manualLayout>
          <c:xMode val="edge"/>
          <c:yMode val="edge"/>
          <c:x val="0.21766578277936988"/>
          <c:y val="1.577287066246056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67527808562796"/>
          <c:y val="0.18296529968454259"/>
          <c:w val="0.43217698899671991"/>
          <c:h val="0.59621451104100942"/>
        </c:manualLayout>
      </c:layout>
      <c:pie3DChart>
        <c:varyColors val="1"/>
        <c:ser>
          <c:idx val="0"/>
          <c:order val="0"/>
          <c:tx>
            <c:strRef>
              <c:f>'Trades by Sec Type Data'!$F$4</c:f>
              <c:strCache>
                <c:ptCount val="1"/>
                <c:pt idx="0">
                  <c:v>Par Value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D29-4C92-8EC1-AE47E28488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29-4C92-8EC1-AE47E28488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D29-4C92-8EC1-AE47E28488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29-4C92-8EC1-AE47E284888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D29-4C92-8EC1-AE47E284888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29-4C92-8EC1-AE47E2848886}"/>
              </c:ext>
            </c:extLst>
          </c:dPt>
          <c:dLbls>
            <c:dLbl>
              <c:idx val="1"/>
              <c:layout>
                <c:manualLayout>
                  <c:x val="-0.14967882957847939"/>
                  <c:y val="2.21952855262177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29-4C92-8EC1-AE47E2848886}"/>
                </c:ext>
              </c:extLst>
            </c:dLbl>
            <c:dLbl>
              <c:idx val="2"/>
              <c:layout>
                <c:manualLayout>
                  <c:x val="-6.0997872111411944E-2"/>
                  <c:y val="-2.46278678887536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29-4C92-8EC1-AE47E2848886}"/>
                </c:ext>
              </c:extLst>
            </c:dLbl>
            <c:dLbl>
              <c:idx val="3"/>
              <c:layout>
                <c:manualLayout>
                  <c:x val="0.15251330965332804"/>
                  <c:y val="-9.90652193712378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29-4C92-8EC1-AE47E2848886}"/>
                </c:ext>
              </c:extLst>
            </c:dLbl>
            <c:dLbl>
              <c:idx val="4"/>
              <c:layout>
                <c:manualLayout>
                  <c:x val="9.0718431489439214E-2"/>
                  <c:y val="-1.0474179686529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29-4C92-8EC1-AE47E2848886}"/>
                </c:ext>
              </c:extLst>
            </c:dLbl>
            <c:dLbl>
              <c:idx val="5"/>
              <c:layout>
                <c:manualLayout>
                  <c:x val="8.4276476481449286E-2"/>
                  <c:y val="1.3524760509037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29-4C92-8EC1-AE47E2848886}"/>
                </c:ext>
              </c:extLst>
            </c:dLbl>
            <c:dLbl>
              <c:idx val="6"/>
              <c:layout>
                <c:manualLayout>
                  <c:x val="1.3026900817208574E-2"/>
                  <c:y val="0.107616185200824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29-4C92-8EC1-AE47E28488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Data'!$F$5:$F$11</c:f>
              <c:numCache>
                <c:formatCode>"$"#,##0_);\("$"#,##0\)</c:formatCode>
                <c:ptCount val="7"/>
                <c:pt idx="0">
                  <c:v>168881036690</c:v>
                </c:pt>
                <c:pt idx="1">
                  <c:v>5888982684</c:v>
                </c:pt>
                <c:pt idx="2">
                  <c:v>1423158348</c:v>
                </c:pt>
                <c:pt idx="3">
                  <c:v>3817994000</c:v>
                </c:pt>
                <c:pt idx="4">
                  <c:v>72801178122</c:v>
                </c:pt>
                <c:pt idx="5">
                  <c:v>15009801000</c:v>
                </c:pt>
                <c:pt idx="6">
                  <c:v>1079605905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29-4C92-8EC1-AE47E28488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Par:</a:t>
            </a:r>
          </a:p>
        </c:rich>
      </c:tx>
      <c:layout>
        <c:manualLayout>
          <c:xMode val="edge"/>
          <c:yMode val="edge"/>
          <c:x val="0.25552503421005957"/>
          <c:y val="3.3783783783783786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95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259694311452158"/>
          <c:y val="0.30067567567567566"/>
          <c:w val="0.23618800459416314"/>
          <c:h val="0.3986486486486486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4B-4240-86D9-09F553D423B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'New Issue Data'!$A$6:$A$7</c:f>
              <c:strCache>
                <c:ptCount val="2"/>
                <c:pt idx="0">
                  <c:v>Other Bond Trades</c:v>
                </c:pt>
                <c:pt idx="1">
                  <c:v>New Issue Trades</c:v>
                </c:pt>
              </c:strCache>
            </c:strRef>
          </c:cat>
          <c:val>
            <c:numRef>
              <c:f>'New Issue Data'!$D$6:$D$7</c:f>
              <c:numCache>
                <c:formatCode>"$"#,##0_);\("$"#,##0\)</c:formatCode>
                <c:ptCount val="2"/>
                <c:pt idx="0">
                  <c:v>124077984690</c:v>
                </c:pt>
                <c:pt idx="1">
                  <c:v>44803052000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B-4240-86D9-09F553D423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Bond Average Size</a:t>
            </a:r>
          </a:p>
        </c:rich>
      </c:tx>
      <c:layout>
        <c:manualLayout>
          <c:xMode val="edge"/>
          <c:yMode val="edge"/>
          <c:x val="0.3492537313432835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894039735099338"/>
          <c:w val="0.81791044776119404"/>
          <c:h val="0.60927152317880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Data'!$H$5,'Trades by Sec Type Data'!$H$16,'Trades by Sec Type Data'!$H$27,'Trades by Sec Type Data'!$H$38,'Trades by Sec Type Data'!$H$49)</c:f>
              <c:numCache>
                <c:formatCode>"$"#,##0</c:formatCode>
                <c:ptCount val="5"/>
                <c:pt idx="0" formatCode="&quot;$&quot;#,##0_);\(&quot;$&quot;#,##0\)">
                  <c:v>201847.59296310638</c:v>
                </c:pt>
                <c:pt idx="1">
                  <c:v>141230.88064203286</c:v>
                </c:pt>
                <c:pt idx="2">
                  <c:v>242766.12189062196</c:v>
                </c:pt>
                <c:pt idx="3">
                  <c:v>233941.63365588384</c:v>
                </c:pt>
                <c:pt idx="4">
                  <c:v>258170.46217651328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9-4A87-9053-D793824AF3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993728"/>
        <c:axId val="105996288"/>
      </c:barChart>
      <c:catAx>
        <c:axId val="10599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086092715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07947019867549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993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CP Average Size</a:t>
            </a:r>
          </a:p>
        </c:rich>
      </c:tx>
      <c:layout>
        <c:manualLayout>
          <c:xMode val="edge"/>
          <c:yMode val="edge"/>
          <c:x val="0.36716417910447763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29850746268657"/>
          <c:y val="0.15511601148673257"/>
          <c:w val="0.81791044776119404"/>
          <c:h val="0.61386336460706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Data'!$H$10,'Trades by Sec Type Data'!$H$21,'Trades by Sec Type Data'!$H$32,'Trades by Sec Type Data'!$H$43,'Trades by Sec Type Data'!$H$54)</c:f>
              <c:numCache>
                <c:formatCode>"$"#,##0</c:formatCode>
                <c:ptCount val="5"/>
                <c:pt idx="0" formatCode="&quot;$&quot;#,##0_);\(&quot;$&quot;#,##0\)">
                  <c:v>11151412.332838038</c:v>
                </c:pt>
                <c:pt idx="1">
                  <c:v>3410576.5765765766</c:v>
                </c:pt>
                <c:pt idx="2">
                  <c:v>11847147.368421054</c:v>
                </c:pt>
                <c:pt idx="3">
                  <c:v>11800000</c:v>
                </c:pt>
                <c:pt idx="4">
                  <c:v>12419436.170212766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B-49EF-8CAE-48F1A650F0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16128"/>
        <c:axId val="106034688"/>
      </c:barChart>
      <c:catAx>
        <c:axId val="106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03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795391770420052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01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Note Average Size</a:t>
            </a:r>
          </a:p>
        </c:rich>
      </c:tx>
      <c:layout>
        <c:manualLayout>
          <c:xMode val="edge"/>
          <c:yMode val="edge"/>
          <c:x val="0.30952470913757074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61771483638497"/>
          <c:w val="0.81547856061244595"/>
          <c:h val="0.5940613205874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Data'!$H$6,'Trades by Sec Type Data'!$H$17,'Trades by Sec Type Data'!$H$28,'Trades by Sec Type Data'!$H$39,'Trades by Sec Type Data'!$H$50)</c:f>
              <c:numCache>
                <c:formatCode>"$"#,##0</c:formatCode>
                <c:ptCount val="5"/>
                <c:pt idx="0" formatCode="&quot;$&quot;#,##0_);\(&quot;$&quot;#,##0\)">
                  <c:v>568489.49551114975</c:v>
                </c:pt>
                <c:pt idx="1">
                  <c:v>293543.72483870969</c:v>
                </c:pt>
                <c:pt idx="2">
                  <c:v>685906.75533820083</c:v>
                </c:pt>
                <c:pt idx="3">
                  <c:v>664887.76693158259</c:v>
                </c:pt>
                <c:pt idx="4">
                  <c:v>768610.9734874235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3-4740-A678-0BFAF8E5E2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686208"/>
        <c:axId val="112688128"/>
      </c:barChart>
      <c:catAx>
        <c:axId val="1126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29675026025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61398583818661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68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Note Average Size</a:t>
            </a:r>
          </a:p>
        </c:rich>
      </c:tx>
      <c:layout>
        <c:manualLayout>
          <c:xMode val="edge"/>
          <c:yMode val="edge"/>
          <c:x val="0.30654851001124794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55806349418"/>
          <c:y val="0.17105290632212802"/>
          <c:w val="0.8154785606124459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Data'!$H$7,'Trades by Sec Type Data'!$H$18,'Trades by Sec Type Data'!$H$29,'Trades by Sec Type Data'!$H$40,'Trades by Sec Type Data'!$H$51)</c:f>
              <c:numCache>
                <c:formatCode>"$"#,##0</c:formatCode>
                <c:ptCount val="5"/>
                <c:pt idx="0" formatCode="&quot;$&quot;#,##0_);\(&quot;$&quot;#,##0\)">
                  <c:v>1444830.8101522843</c:v>
                </c:pt>
                <c:pt idx="1">
                  <c:v>493915.17857142858</c:v>
                </c:pt>
                <c:pt idx="2">
                  <c:v>1724732.3889618923</c:v>
                </c:pt>
                <c:pt idx="3">
                  <c:v>1398107.5007429421</c:v>
                </c:pt>
                <c:pt idx="4">
                  <c:v>4222670.4545454541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A-4CDA-9305-18CA1F0936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24608"/>
        <c:axId val="112747264"/>
      </c:barChart>
      <c:catAx>
        <c:axId val="11272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75012715694509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80995631613977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Long Variable Average Size</a:t>
            </a:r>
          </a:p>
        </c:rich>
      </c:tx>
      <c:layout>
        <c:manualLayout>
          <c:xMode val="edge"/>
          <c:yMode val="edge"/>
          <c:x val="0.28189951823812803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3344079400153"/>
          <c:y val="0.17105290632212802"/>
          <c:w val="0.81602492121563375"/>
          <c:h val="0.59539569315971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Data'!$H$8,'Trades by Sec Type Data'!$H$19,'Trades by Sec Type Data'!$H$30,'Trades by Sec Type Data'!$H$41,'Trades by Sec Type Data'!$H$52)</c:f>
              <c:numCache>
                <c:formatCode>"$"#,##0</c:formatCode>
                <c:ptCount val="5"/>
                <c:pt idx="0" formatCode="&quot;$&quot;#,##0_);\(&quot;$&quot;#,##0\)">
                  <c:v>1405224.1442767759</c:v>
                </c:pt>
                <c:pt idx="1">
                  <c:v>833530.82706766913</c:v>
                </c:pt>
                <c:pt idx="2">
                  <c:v>1590495.126705653</c:v>
                </c:pt>
                <c:pt idx="3">
                  <c:v>1922671.9653179192</c:v>
                </c:pt>
                <c:pt idx="4">
                  <c:v>902272.45508982032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8-4164-8493-8D086A74E0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779648"/>
        <c:axId val="112781568"/>
      </c:barChart>
      <c:catAx>
        <c:axId val="112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620241243162966"/>
              <c:y val="0.93750150580397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8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836816749375158E-2"/>
              <c:y val="0.3848690392247880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77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Short Variable Average Size</a:t>
            </a:r>
          </a:p>
        </c:rich>
      </c:tx>
      <c:layout>
        <c:manualLayout>
          <c:xMode val="edge"/>
          <c:yMode val="edge"/>
          <c:x val="0.2746268656716418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358208955225"/>
          <c:y val="0.17049180327868851"/>
          <c:w val="0.81492537313432833"/>
          <c:h val="0.59672131147540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'Trades by Sec Type Data'!$A$48</c:f>
              <c:strCache>
                <c:ptCount val="1"/>
                <c:pt idx="0">
                  <c:v>Security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('Trades by Sec Type Data'!$H$4,'Trades by Sec Type Data'!$H$15,'Trades by Sec Type Data'!$H$26,'Trades by Sec Type Data'!$H$37,'Trades by Sec Type Data'!$H$48)</c:f>
              <c:strCache>
                <c:ptCount val="5"/>
                <c:pt idx="0">
                  <c:v>Average Size All Trades</c:v>
                </c:pt>
                <c:pt idx="1">
                  <c:v>Inter-Dealer Average Size</c:v>
                </c:pt>
                <c:pt idx="2">
                  <c:v>Customer Average Size</c:v>
                </c:pt>
                <c:pt idx="3">
                  <c:v>Average Size of Sales to Customers</c:v>
                </c:pt>
                <c:pt idx="4">
                  <c:v>Average Size of Purchases From Customers</c:v>
                </c:pt>
              </c:strCache>
            </c:strRef>
          </c:cat>
          <c:val>
            <c:numRef>
              <c:f>('Trades by Sec Type Data'!$H$9,'Trades by Sec Type Data'!$H$20,'Trades by Sec Type Data'!$H$31,'Trades by Sec Type Data'!$H$42,'Trades by Sec Type Data'!$H$53)</c:f>
              <c:numCache>
                <c:formatCode>"$"#,##0</c:formatCode>
                <c:ptCount val="5"/>
                <c:pt idx="0" formatCode="&quot;$&quot;#,##0_);\(&quot;$&quot;#,##0\)">
                  <c:v>2654942.493782138</c:v>
                </c:pt>
                <c:pt idx="1">
                  <c:v>679003.25551330799</c:v>
                </c:pt>
                <c:pt idx="2">
                  <c:v>2864563.7352264933</c:v>
                </c:pt>
                <c:pt idx="3">
                  <c:v>2776227.6103643849</c:v>
                </c:pt>
                <c:pt idx="4">
                  <c:v>2959947.4821308726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D-46B2-B906-F71783C173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22144"/>
        <c:axId val="112828416"/>
      </c:barChart>
      <c:catAx>
        <c:axId val="11282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Type of Trade</a:t>
                </a:r>
              </a:p>
            </c:rich>
          </c:tx>
          <c:layout>
            <c:manualLayout>
              <c:xMode val="edge"/>
              <c:yMode val="edge"/>
              <c:x val="0.43582089552238806"/>
              <c:y val="0.9377049180327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Average Size</a:t>
                </a:r>
              </a:p>
            </c:rich>
          </c:tx>
          <c:layout>
            <c:manualLayout>
              <c:xMode val="edge"/>
              <c:yMode val="edge"/>
              <c:x val="1.4925373134328358E-2"/>
              <c:y val="0.3868852459016393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282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CUSIPs:  </a:t>
            </a:r>
          </a:p>
        </c:rich>
      </c:tx>
      <c:layout>
        <c:manualLayout>
          <c:xMode val="edge"/>
          <c:yMode val="edge"/>
          <c:x val="0.25394341324259817"/>
          <c:y val="1.618128091272537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8443120966769"/>
          <c:y val="0.18770285858761437"/>
          <c:w val="0.4164041061866206"/>
          <c:h val="0.58899862522320368"/>
        </c:manualLayout>
      </c:layout>
      <c:pie3DChart>
        <c:varyColors val="1"/>
        <c:ser>
          <c:idx val="0"/>
          <c:order val="0"/>
          <c:tx>
            <c:strRef>
              <c:f>'Trades by Sec Type Data'!$B$4</c:f>
              <c:strCache>
                <c:ptCount val="1"/>
                <c:pt idx="0">
                  <c:v>CUSIPs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E9-499A-BC36-A7A021EB6D8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E9-499A-BC36-A7A021EB6D8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E9-499A-BC36-A7A021EB6D8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E9-499A-BC36-A7A021EB6D8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3E9-499A-BC36-A7A021EB6D8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E9-499A-BC36-A7A021EB6D80}"/>
              </c:ext>
            </c:extLst>
          </c:dPt>
          <c:dLbls>
            <c:dLbl>
              <c:idx val="1"/>
              <c:layout>
                <c:manualLayout>
                  <c:x val="0.12070659148678971"/>
                  <c:y val="-0.437257769963220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E9-499A-BC36-A7A021EB6D80}"/>
                </c:ext>
              </c:extLst>
            </c:dLbl>
            <c:dLbl>
              <c:idx val="2"/>
              <c:layout>
                <c:manualLayout>
                  <c:x val="0.14387308841915267"/>
                  <c:y val="-0.284525647886247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9-499A-BC36-A7A021EB6D80}"/>
                </c:ext>
              </c:extLst>
            </c:dLbl>
            <c:dLbl>
              <c:idx val="3"/>
              <c:layout>
                <c:manualLayout>
                  <c:x val="0.1710948276575838"/>
                  <c:y val="-0.134943132108486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E9-499A-BC36-A7A021EB6D80}"/>
                </c:ext>
              </c:extLst>
            </c:dLbl>
            <c:dLbl>
              <c:idx val="4"/>
              <c:layout>
                <c:manualLayout>
                  <c:x val="0.18795068597497869"/>
                  <c:y val="6.27624459563913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E9-499A-BC36-A7A021EB6D80}"/>
                </c:ext>
              </c:extLst>
            </c:dLbl>
            <c:dLbl>
              <c:idx val="5"/>
              <c:layout>
                <c:manualLayout>
                  <c:x val="0.15082043766611192"/>
                  <c:y val="0.2097583433138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E9-499A-BC36-A7A021EB6D80}"/>
                </c:ext>
              </c:extLst>
            </c:dLbl>
            <c:dLbl>
              <c:idx val="6"/>
              <c:layout>
                <c:manualLayout>
                  <c:x val="1.8296198779568881E-2"/>
                  <c:y val="0.219175224456166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E9-499A-BC36-A7A021EB6D8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'Trades by Sec Type Data'!$A$5:$A$11</c:f>
              <c:strCache>
                <c:ptCount val="7"/>
                <c:pt idx="0">
                  <c:v>Bond</c:v>
                </c:pt>
                <c:pt idx="1">
                  <c:v>Long Note</c:v>
                </c:pt>
                <c:pt idx="2">
                  <c:v>Short Note</c:v>
                </c:pt>
                <c:pt idx="3">
                  <c:v>Long Variable</c:v>
                </c:pt>
                <c:pt idx="4">
                  <c:v>Short Variable</c:v>
                </c:pt>
                <c:pt idx="5">
                  <c:v>CP</c:v>
                </c:pt>
                <c:pt idx="6">
                  <c:v>Other</c:v>
                </c:pt>
              </c:strCache>
            </c:strRef>
          </c:cat>
          <c:val>
            <c:numRef>
              <c:f>'Trades by Sec Type Data'!$B$5:$B$11</c:f>
              <c:numCache>
                <c:formatCode>#,##0</c:formatCode>
                <c:ptCount val="7"/>
                <c:pt idx="0">
                  <c:v>134291</c:v>
                </c:pt>
                <c:pt idx="1">
                  <c:v>2095</c:v>
                </c:pt>
                <c:pt idx="2">
                  <c:v>230</c:v>
                </c:pt>
                <c:pt idx="3">
                  <c:v>324</c:v>
                </c:pt>
                <c:pt idx="4">
                  <c:v>2300</c:v>
                </c:pt>
                <c:pt idx="5">
                  <c:v>604</c:v>
                </c:pt>
                <c:pt idx="6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E9-499A-BC36-A7A021EB6D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12</xdr:col>
      <xdr:colOff>495300</xdr:colOff>
      <xdr:row>20</xdr:row>
      <xdr:rowOff>76200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12</xdr:col>
      <xdr:colOff>495300</xdr:colOff>
      <xdr:row>38</xdr:row>
      <xdr:rowOff>66675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133350</xdr:rowOff>
    </xdr:from>
    <xdr:to>
      <xdr:col>12</xdr:col>
      <xdr:colOff>514350</xdr:colOff>
      <xdr:row>40</xdr:row>
      <xdr:rowOff>19050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9050" y="6362700"/>
          <a:ext cx="6896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0.46104</cdr:x>
      <cdr:y>0.29944</cdr:y>
    </cdr:from>
    <cdr:to>
      <cdr:x>0.48787</cdr:x>
      <cdr:y>0.4097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30A7B6A-14E9-4C2B-ABDE-4DF7E0AB98A9}"/>
            </a:ext>
          </a:extLst>
        </cdr:cNvPr>
        <cdr:cNvSpPr txBox="1"/>
      </cdr:nvSpPr>
      <cdr:spPr>
        <a:xfrm xmlns:a="http://schemas.openxmlformats.org/drawingml/2006/main">
          <a:off x="3175000" y="841375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0.4256</cdr:x>
      <cdr:y>0.02825</cdr:y>
    </cdr:from>
    <cdr:to>
      <cdr:x>0.54925</cdr:x>
      <cdr:y>0.14508</cdr:y>
    </cdr:to>
    <cdr:sp macro="" textlink="'New Issue Data'!$B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F628CD0-9FA0-494B-90B5-189148A4C13E}"/>
            </a:ext>
          </a:extLst>
        </cdr:cNvPr>
        <cdr:cNvSpPr txBox="1"/>
      </cdr:nvSpPr>
      <cdr:spPr>
        <a:xfrm xmlns:a="http://schemas.openxmlformats.org/drawingml/2006/main">
          <a:off x="2930906" y="79375"/>
          <a:ext cx="85151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4E54B2BE-EA32-41D9-891D-5BCC1A3DFED9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836,676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0.46041</cdr:x>
      <cdr:y>0.12613</cdr:y>
    </cdr:from>
    <cdr:to>
      <cdr:x>0.48719</cdr:x>
      <cdr:y>0.23602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A8C7E2B-5072-4E62-8742-7C6E274F214A}"/>
            </a:ext>
          </a:extLst>
        </cdr:cNvPr>
        <cdr:cNvSpPr txBox="1"/>
      </cdr:nvSpPr>
      <cdr:spPr>
        <a:xfrm xmlns:a="http://schemas.openxmlformats.org/drawingml/2006/main">
          <a:off x="3175000" y="355600"/>
          <a:ext cx="184731" cy="30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475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0.42785</cdr:x>
      <cdr:y>0.03198</cdr:y>
    </cdr:from>
    <cdr:to>
      <cdr:x>0.70188</cdr:x>
      <cdr:y>0.22053</cdr:y>
    </cdr:to>
    <cdr:sp macro="" textlink="'New Issue Data'!$G$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FBA39D6-A660-4999-A148-6ACEF5D9D943}"/>
            </a:ext>
          </a:extLst>
        </cdr:cNvPr>
        <cdr:cNvSpPr txBox="1"/>
      </cdr:nvSpPr>
      <cdr:spPr>
        <a:xfrm xmlns:a="http://schemas.openxmlformats.org/drawingml/2006/main">
          <a:off x="2950464" y="90169"/>
          <a:ext cx="1889739" cy="53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B49DC67A-C4AC-4B2B-B014-65D5B4F42A2A}" type="TxLink"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 $168.88 </a:t>
          </a:fld>
          <a:endParaRPr lang="en-US" sz="1600" b="1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0.56862</cdr:x>
      <cdr:y>0.03694</cdr:y>
    </cdr:from>
    <cdr:to>
      <cdr:x>0.69131</cdr:x>
      <cdr:y>0.15338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CECE0631-050D-40FF-934A-060FC536FF16}"/>
            </a:ext>
          </a:extLst>
        </cdr:cNvPr>
        <cdr:cNvSpPr txBox="1"/>
      </cdr:nvSpPr>
      <cdr:spPr>
        <a:xfrm xmlns:a="http://schemas.openxmlformats.org/drawingml/2006/main">
          <a:off x="3921252" y="104140"/>
          <a:ext cx="846065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600" b="1" i="0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Billion</a:t>
          </a:r>
          <a:r>
            <a:rPr lang="en-US" sz="1600" b="1" u="none" strike="noStrike" baseline="0">
              <a:solidFill>
                <a:srgbClr val="000000"/>
              </a:solidFill>
              <a:latin typeface="Times New Roman" panose="02020603050405020304" pitchFamily="18" charset="0"/>
            </a:rPr>
            <a:t>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523875</xdr:colOff>
      <xdr:row>20</xdr:row>
      <xdr:rowOff>133350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11</xdr:col>
      <xdr:colOff>523875</xdr:colOff>
      <xdr:row>20</xdr:row>
      <xdr:rowOff>133350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38</xdr:row>
      <xdr:rowOff>133350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38</xdr:row>
      <xdr:rowOff>142875</xdr:rowOff>
    </xdr:to>
    <xdr:graphicFrame macro="">
      <xdr:nvGraphicFramePr>
        <xdr:cNvPr id="3077" name="Ch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56</xdr:row>
      <xdr:rowOff>142875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39</xdr:row>
      <xdr:rowOff>0</xdr:rowOff>
    </xdr:from>
    <xdr:to>
      <xdr:col>11</xdr:col>
      <xdr:colOff>523875</xdr:colOff>
      <xdr:row>56</xdr:row>
      <xdr:rowOff>152400</xdr:rowOff>
    </xdr:to>
    <xdr:graphicFrame macro="">
      <xdr:nvGraphicFramePr>
        <xdr:cNvPr id="3079" name="Chart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552450</xdr:colOff>
      <xdr:row>21</xdr:row>
      <xdr:rowOff>28575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552450</xdr:colOff>
      <xdr:row>40</xdr:row>
      <xdr:rowOff>38100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9</xdr:col>
      <xdr:colOff>552450</xdr:colOff>
      <xdr:row>59</xdr:row>
      <xdr:rowOff>104775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60</xdr:row>
      <xdr:rowOff>28575</xdr:rowOff>
    </xdr:from>
    <xdr:to>
      <xdr:col>9</xdr:col>
      <xdr:colOff>342900</xdr:colOff>
      <xdr:row>62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3350" y="9820275"/>
          <a:ext cx="569595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Other category includes CMOs, trusts, forwards, options, swaps, and insufficiently identified, invalid or non-municipal CUSIPs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0.07551</cdr:y>
    </cdr:from>
    <cdr:to>
      <cdr:x>0.48222</cdr:x>
      <cdr:y>0.18455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5C11DAC-E06D-47C2-A8D3-7F6E43F07DBF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0.41205</cdr:x>
      <cdr:y>3.39763E-7</cdr:y>
    </cdr:from>
    <cdr:to>
      <cdr:x>0.62638</cdr:x>
      <cdr:y>0.11375</cdr:y>
    </cdr:to>
    <cdr:sp macro="" textlink="'Trades by Sec Type Data'!$B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6E52BAF-873A-4E5C-A7BA-FDE7D8E33BE2}"/>
            </a:ext>
          </a:extLst>
        </cdr:cNvPr>
        <cdr:cNvSpPr txBox="1"/>
      </cdr:nvSpPr>
      <cdr:spPr>
        <a:xfrm xmlns:a="http://schemas.openxmlformats.org/drawingml/2006/main">
          <a:off x="2488310" y="1"/>
          <a:ext cx="1294278" cy="33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1EA471A1-1C79-4DE0-A41D-A68E1EBE6C9C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139,972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0.45163</cdr:x>
      <cdr:y>0.07527</cdr:y>
    </cdr:from>
    <cdr:to>
      <cdr:x>0.48222</cdr:x>
      <cdr:y>0.18395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5F809F9-E41D-4C7D-AB24-139547CEE272}"/>
            </a:ext>
          </a:extLst>
        </cdr:cNvPr>
        <cdr:cNvSpPr txBox="1"/>
      </cdr:nvSpPr>
      <cdr:spPr>
        <a:xfrm xmlns:a="http://schemas.openxmlformats.org/drawingml/2006/main">
          <a:off x="2727325" y="222250"/>
          <a:ext cx="184731" cy="320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55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0.43577</cdr:x>
      <cdr:y>0.01269</cdr:y>
    </cdr:from>
    <cdr:to>
      <cdr:x>0.6501</cdr:x>
      <cdr:y>0.11915</cdr:y>
    </cdr:to>
    <cdr:sp macro="" textlink="'Trades by Sec Type Data'!$D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1879FD3-927C-4BE7-B3FD-ADC675D19037}"/>
            </a:ext>
          </a:extLst>
        </cdr:cNvPr>
        <cdr:cNvSpPr txBox="1"/>
      </cdr:nvSpPr>
      <cdr:spPr>
        <a:xfrm xmlns:a="http://schemas.openxmlformats.org/drawingml/2006/main">
          <a:off x="2631566" y="37464"/>
          <a:ext cx="1294278" cy="31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88503FEA-0EBB-4E35-B39B-E80C564A8FB1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880,687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0.42639</cdr:x>
      <cdr:y>0.02936</cdr:y>
    </cdr:from>
    <cdr:to>
      <cdr:x>0.45698</cdr:x>
      <cdr:y>0.13809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AADCB3-8272-486D-B7BB-A831D963FF1C}"/>
            </a:ext>
          </a:extLst>
        </cdr:cNvPr>
        <cdr:cNvSpPr txBox="1"/>
      </cdr:nvSpPr>
      <cdr:spPr>
        <a:xfrm xmlns:a="http://schemas.openxmlformats.org/drawingml/2006/main">
          <a:off x="2574925" y="88646"/>
          <a:ext cx="184731" cy="328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endParaRPr lang="en-US" sz="1600" b="0" i="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0.41068</cdr:x>
      <cdr:y>0</cdr:y>
    </cdr:from>
    <cdr:to>
      <cdr:x>0.71785</cdr:x>
      <cdr:y>0.08919</cdr:y>
    </cdr:to>
    <cdr:sp macro="" textlink="'Trades by Sec Type Data'!$F$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62B0A01-F0B1-4919-9615-EFE5D023A9B6}"/>
            </a:ext>
          </a:extLst>
        </cdr:cNvPr>
        <cdr:cNvSpPr txBox="1"/>
      </cdr:nvSpPr>
      <cdr:spPr>
        <a:xfrm xmlns:a="http://schemas.openxmlformats.org/drawingml/2006/main">
          <a:off x="2480057" y="0"/>
          <a:ext cx="1854947" cy="269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fld id="{3638782D-54CE-416C-BA44-8142E65FFCD9}" type="TxLink"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/>
            </a:rPr>
            <a:t>$268,901,756,749 </a:t>
          </a:fld>
          <a:endParaRPr lang="en-US" sz="1200" u="none" strike="noStrike" baseline="0">
            <a:solidFill>
              <a:srgbClr val="000000"/>
            </a:solidFill>
            <a:latin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66675</xdr:rowOff>
    </xdr:from>
    <xdr:to>
      <xdr:col>4</xdr:col>
      <xdr:colOff>504825</xdr:colOff>
      <xdr:row>12</xdr:row>
      <xdr:rowOff>133350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85725" y="1762125"/>
          <a:ext cx="350520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 issue trades are trades where the difference between the trade date and the dated date is less than or equal to 4 weeks (28 days).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sqref="A1:M1"/>
    </sheetView>
  </sheetViews>
  <sheetFormatPr defaultRowHeight="12.75" x14ac:dyDescent="0.2"/>
  <cols>
    <col min="1" max="16384" width="9.33203125" style="1"/>
  </cols>
  <sheetData>
    <row r="1" spans="1:13" ht="15.75" x14ac:dyDescent="0.25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2" spans="1:1" x14ac:dyDescent="0.2">
      <c r="A42" s="51" t="s">
        <v>42</v>
      </c>
    </row>
  </sheetData>
  <mergeCells count="2">
    <mergeCell ref="A1:M1"/>
    <mergeCell ref="A2:M2"/>
  </mergeCells>
  <phoneticPr fontId="0" type="noConversion"/>
  <hyperlinks>
    <hyperlink ref="A42" location="Definitions!A1" display="Click here for common definitions" xr:uid="{00000000-0004-0000-0000-000000000000}"/>
  </hyperlinks>
  <printOptions horizontalCentered="1"/>
  <pageMargins left="0.75" right="0.75" top="1" bottom="1" header="0.5" footer="0.5"/>
  <pageSetup scale="83" orientation="landscape" r:id="rId1"/>
  <headerFooter alignWithMargins="0">
    <oddFooter>&amp;CPage &amp;P of &amp;N&amp;R&amp;D
&amp;[File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zoomScale="75" workbookViewId="0">
      <selection activeCell="A2" sqref="A2:L2"/>
    </sheetView>
  </sheetViews>
  <sheetFormatPr defaultRowHeight="12.75" x14ac:dyDescent="0.2"/>
  <cols>
    <col min="1" max="16384" width="9.33203125" style="1"/>
  </cols>
  <sheetData>
    <row r="1" spans="1:12" ht="15.75" x14ac:dyDescent="0.2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59" spans="1:1" x14ac:dyDescent="0.2">
      <c r="A59" s="51" t="s">
        <v>42</v>
      </c>
    </row>
  </sheetData>
  <mergeCells count="2">
    <mergeCell ref="A1:L1"/>
    <mergeCell ref="A2:L2"/>
  </mergeCells>
  <phoneticPr fontId="0" type="noConversion"/>
  <hyperlinks>
    <hyperlink ref="A59" location="Definitions!A1" display="Click here for common definitions" xr:uid="{00000000-0004-0000-0100-000000000000}"/>
  </hyperlinks>
  <printOptions horizontalCentered="1"/>
  <pageMargins left="0.32" right="0.32" top="1.02" bottom="0.8" header="0.5" footer="0.31"/>
  <pageSetup scale="84" orientation="portrait" r:id="rId1"/>
  <headerFooter alignWithMargins="0">
    <oddFooter>&amp;CPage &amp;P of &amp;N&amp;R&amp;D
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5"/>
  <sheetViews>
    <sheetView workbookViewId="0">
      <selection sqref="A1:J1"/>
    </sheetView>
  </sheetViews>
  <sheetFormatPr defaultRowHeight="12.75" x14ac:dyDescent="0.2"/>
  <cols>
    <col min="1" max="10" width="10.6640625" customWidth="1"/>
  </cols>
  <sheetData>
    <row r="1" spans="1:10" ht="15.75" x14ac:dyDescent="0.25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49</v>
      </c>
      <c r="B2" s="55"/>
      <c r="C2" s="55"/>
      <c r="D2" s="55"/>
      <c r="E2" s="55"/>
      <c r="F2" s="55"/>
      <c r="G2" s="55"/>
      <c r="H2" s="55"/>
      <c r="I2" s="55"/>
      <c r="J2" s="55"/>
    </row>
    <row r="65" spans="1:1" x14ac:dyDescent="0.2">
      <c r="A65" s="51" t="s">
        <v>42</v>
      </c>
    </row>
  </sheetData>
  <mergeCells count="2">
    <mergeCell ref="A1:J1"/>
    <mergeCell ref="A2:J2"/>
  </mergeCells>
  <phoneticPr fontId="0" type="noConversion"/>
  <hyperlinks>
    <hyperlink ref="A65" location="Definitions!A1" display="Click here for common definitions" xr:uid="{00000000-0004-0000-0200-000000000000}"/>
  </hyperlinks>
  <printOptions horizontalCentered="1"/>
  <pageMargins left="0.75" right="0.75" top="1" bottom="1" header="0.5" footer="0.5"/>
  <pageSetup scale="75" orientation="portrait" r:id="rId1"/>
  <headerFooter alignWithMargins="0">
    <oddFooter>&amp;CPage &amp;P of &amp;N&amp;R&amp;D
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9"/>
  <sheetViews>
    <sheetView workbookViewId="0">
      <selection sqref="A1:E1"/>
    </sheetView>
  </sheetViews>
  <sheetFormatPr defaultRowHeight="12.75" x14ac:dyDescent="0.2"/>
  <cols>
    <col min="1" max="1" width="17.1640625" style="1" bestFit="1" customWidth="1"/>
    <col min="2" max="2" width="9.33203125" style="6"/>
    <col min="3" max="3" width="9.33203125" style="7"/>
    <col min="4" max="4" width="18.1640625" style="14" customWidth="1"/>
    <col min="5" max="5" width="9.33203125" style="7"/>
    <col min="6" max="6" width="9.33203125" style="8"/>
    <col min="7" max="7" width="0" style="1" hidden="1" customWidth="1"/>
    <col min="8" max="16384" width="9.33203125" style="1"/>
  </cols>
  <sheetData>
    <row r="1" spans="1:7" ht="15.75" x14ac:dyDescent="0.25">
      <c r="A1" s="55" t="s">
        <v>45</v>
      </c>
      <c r="B1" s="55"/>
      <c r="C1" s="55"/>
      <c r="D1" s="55"/>
      <c r="E1" s="55"/>
    </row>
    <row r="2" spans="1:7" ht="15.75" x14ac:dyDescent="0.25">
      <c r="A2" s="55" t="s">
        <v>49</v>
      </c>
      <c r="B2" s="55"/>
      <c r="C2" s="55"/>
      <c r="D2" s="55"/>
      <c r="E2" s="55"/>
    </row>
    <row r="5" spans="1:7" s="9" customFormat="1" ht="25.5" x14ac:dyDescent="0.2">
      <c r="A5" s="27" t="s">
        <v>31</v>
      </c>
      <c r="B5" s="22" t="s">
        <v>3</v>
      </c>
      <c r="C5" s="4" t="s">
        <v>2</v>
      </c>
      <c r="D5" s="17" t="s">
        <v>4</v>
      </c>
      <c r="E5" s="4" t="s">
        <v>2</v>
      </c>
      <c r="F5" s="28"/>
    </row>
    <row r="6" spans="1:7" x14ac:dyDescent="0.2">
      <c r="A6" s="1" t="s">
        <v>32</v>
      </c>
      <c r="B6" s="6">
        <v>723796</v>
      </c>
      <c r="C6" s="7">
        <f>B6/B$9</f>
        <v>0.86508517036463339</v>
      </c>
      <c r="D6" s="14">
        <v>124077984690</v>
      </c>
      <c r="E6" s="7">
        <f>D6/D$9</f>
        <v>0.7347064366839422</v>
      </c>
    </row>
    <row r="7" spans="1:7" x14ac:dyDescent="0.2">
      <c r="A7" s="1" t="s">
        <v>30</v>
      </c>
      <c r="B7" s="6">
        <v>112880</v>
      </c>
      <c r="C7" s="7">
        <f>B7/B$9</f>
        <v>0.13491482963536661</v>
      </c>
      <c r="D7" s="14">
        <v>44803052000</v>
      </c>
      <c r="E7" s="7">
        <f>D7/D$9</f>
        <v>0.2652935633160578</v>
      </c>
    </row>
    <row r="9" spans="1:7" x14ac:dyDescent="0.2">
      <c r="A9" s="9" t="s">
        <v>12</v>
      </c>
      <c r="B9" s="10">
        <f>SUM(B6:B7)</f>
        <v>836676</v>
      </c>
      <c r="C9" s="29">
        <f>SUM(C6:C7)</f>
        <v>1</v>
      </c>
      <c r="D9" s="15">
        <f>SUM(D6:D7)</f>
        <v>168881036690</v>
      </c>
      <c r="E9" s="29">
        <f>SUM(E6:E7)</f>
        <v>1</v>
      </c>
      <c r="G9" s="54">
        <f>+D9/1000000000</f>
        <v>168.88103669</v>
      </c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&amp;CPage &amp;P of &amp;N&amp;R&amp;D
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5"/>
  <sheetViews>
    <sheetView zoomScaleNormal="100" workbookViewId="0">
      <selection sqref="A1:H1"/>
    </sheetView>
  </sheetViews>
  <sheetFormatPr defaultRowHeight="12.75" x14ac:dyDescent="0.2"/>
  <cols>
    <col min="1" max="1" width="13.83203125" style="1" bestFit="1" customWidth="1"/>
    <col min="2" max="2" width="10.1640625" style="1" customWidth="1"/>
    <col min="3" max="3" width="8.83203125" style="1" customWidth="1"/>
    <col min="4" max="4" width="11.5" style="1" customWidth="1"/>
    <col min="5" max="5" width="9.33203125" style="1"/>
    <col min="6" max="6" width="19.83203125" style="16" customWidth="1"/>
    <col min="7" max="7" width="9.33203125" style="1"/>
    <col min="8" max="8" width="11.6640625" style="16" customWidth="1"/>
    <col min="9" max="9" width="12.5" style="1" customWidth="1"/>
    <col min="10" max="10" width="10.83203125" style="1" customWidth="1"/>
    <col min="11" max="12" width="9.33203125" style="8"/>
    <col min="13" max="13" width="14.6640625" style="8" customWidth="1"/>
    <col min="14" max="14" width="9.33203125" style="8"/>
    <col min="15" max="16384" width="9.33203125" style="1"/>
  </cols>
  <sheetData>
    <row r="1" spans="1:14" ht="15.75" x14ac:dyDescent="0.25">
      <c r="A1" s="55" t="s">
        <v>48</v>
      </c>
      <c r="B1" s="55"/>
      <c r="C1" s="55"/>
      <c r="D1" s="55"/>
      <c r="E1" s="55"/>
      <c r="F1" s="55"/>
      <c r="G1" s="55"/>
      <c r="H1" s="55"/>
    </row>
    <row r="2" spans="1:14" ht="15.75" x14ac:dyDescent="0.25">
      <c r="A2" s="55" t="s">
        <v>49</v>
      </c>
      <c r="B2" s="55"/>
      <c r="C2" s="55"/>
      <c r="D2" s="55"/>
      <c r="E2" s="55"/>
      <c r="F2" s="55"/>
      <c r="G2" s="55"/>
      <c r="H2" s="55"/>
    </row>
    <row r="4" spans="1:14" ht="38.25" x14ac:dyDescent="0.2">
      <c r="A4" s="2" t="s">
        <v>0</v>
      </c>
      <c r="B4" s="3" t="s">
        <v>1</v>
      </c>
      <c r="C4" s="4" t="s">
        <v>2</v>
      </c>
      <c r="D4" s="5" t="s">
        <v>3</v>
      </c>
      <c r="E4" s="4" t="s">
        <v>2</v>
      </c>
      <c r="F4" s="13" t="s">
        <v>4</v>
      </c>
      <c r="G4" s="4" t="s">
        <v>2</v>
      </c>
      <c r="H4" s="17" t="s">
        <v>29</v>
      </c>
      <c r="J4" s="9"/>
    </row>
    <row r="5" spans="1:14" x14ac:dyDescent="0.2">
      <c r="A5" s="51" t="s">
        <v>5</v>
      </c>
      <c r="B5" s="6">
        <v>134291</v>
      </c>
      <c r="C5" s="7">
        <f>B5/B$13</f>
        <v>0.95941331123367535</v>
      </c>
      <c r="D5" s="6">
        <v>836676</v>
      </c>
      <c r="E5" s="7">
        <f>D5/D$13</f>
        <v>0.95002651339238575</v>
      </c>
      <c r="F5" s="14">
        <v>168881036690</v>
      </c>
      <c r="G5" s="7">
        <f>F5/F$13</f>
        <v>0.62803991588510899</v>
      </c>
      <c r="H5" s="14">
        <f>IF(D5=0,"-",+F5/D5)</f>
        <v>201847.59296310638</v>
      </c>
      <c r="I5" s="25"/>
    </row>
    <row r="6" spans="1:14" x14ac:dyDescent="0.2">
      <c r="A6" s="51" t="s">
        <v>6</v>
      </c>
      <c r="B6" s="6">
        <v>2095</v>
      </c>
      <c r="C6" s="7">
        <f t="shared" ref="C6:C11" si="0">B6/B$13</f>
        <v>1.4967279170119738E-2</v>
      </c>
      <c r="D6" s="6">
        <v>10359</v>
      </c>
      <c r="E6" s="7">
        <f t="shared" ref="E6:E11" si="1">D6/D$13</f>
        <v>1.1762408210862656E-2</v>
      </c>
      <c r="F6" s="14">
        <v>5888982684</v>
      </c>
      <c r="G6" s="7">
        <f t="shared" ref="G6:G11" si="2">F6/F$13</f>
        <v>2.190012722563554E-2</v>
      </c>
      <c r="H6" s="14">
        <f t="shared" ref="H6:H11" si="3">IF(D6=0,"-",+F6/D6)</f>
        <v>568489.49551114975</v>
      </c>
    </row>
    <row r="7" spans="1:14" x14ac:dyDescent="0.2">
      <c r="A7" s="51" t="s">
        <v>7</v>
      </c>
      <c r="B7" s="6">
        <v>230</v>
      </c>
      <c r="C7" s="7">
        <f t="shared" si="0"/>
        <v>1.6431857800131456E-3</v>
      </c>
      <c r="D7" s="6">
        <v>985</v>
      </c>
      <c r="E7" s="7">
        <f t="shared" si="1"/>
        <v>1.1184450321169723E-3</v>
      </c>
      <c r="F7" s="14">
        <v>1423158348</v>
      </c>
      <c r="G7" s="7">
        <f t="shared" si="2"/>
        <v>5.2924843824222892E-3</v>
      </c>
      <c r="H7" s="14">
        <f t="shared" si="3"/>
        <v>1444830.8101522843</v>
      </c>
    </row>
    <row r="8" spans="1:14" x14ac:dyDescent="0.2">
      <c r="A8" s="51" t="s">
        <v>8</v>
      </c>
      <c r="B8" s="6">
        <v>324</v>
      </c>
      <c r="C8" s="7">
        <f t="shared" si="0"/>
        <v>2.3147486640185178E-3</v>
      </c>
      <c r="D8" s="6">
        <v>2717</v>
      </c>
      <c r="E8" s="7">
        <f t="shared" si="1"/>
        <v>3.0850915251388971E-3</v>
      </c>
      <c r="F8" s="14">
        <v>3817994000</v>
      </c>
      <c r="G8" s="7">
        <f t="shared" si="2"/>
        <v>1.419847176217527E-2</v>
      </c>
      <c r="H8" s="14">
        <f t="shared" si="3"/>
        <v>1405224.1442767759</v>
      </c>
    </row>
    <row r="9" spans="1:14" x14ac:dyDescent="0.2">
      <c r="A9" s="51" t="s">
        <v>9</v>
      </c>
      <c r="B9" s="6">
        <v>2300</v>
      </c>
      <c r="C9" s="7">
        <f t="shared" si="0"/>
        <v>1.6431857800131455E-2</v>
      </c>
      <c r="D9" s="6">
        <v>27421</v>
      </c>
      <c r="E9" s="7">
        <f t="shared" si="1"/>
        <v>3.1135920026070556E-2</v>
      </c>
      <c r="F9" s="14">
        <v>72801178122</v>
      </c>
      <c r="G9" s="7">
        <f t="shared" si="2"/>
        <v>0.27073522688047941</v>
      </c>
      <c r="H9" s="14">
        <f t="shared" si="3"/>
        <v>2654942.493782138</v>
      </c>
    </row>
    <row r="10" spans="1:14" x14ac:dyDescent="0.2">
      <c r="A10" s="51" t="s">
        <v>10</v>
      </c>
      <c r="B10" s="6">
        <v>604</v>
      </c>
      <c r="C10" s="7">
        <f t="shared" si="0"/>
        <v>4.315148744034521E-3</v>
      </c>
      <c r="D10" s="6">
        <v>1346</v>
      </c>
      <c r="E10" s="7">
        <f t="shared" si="1"/>
        <v>1.5283522976948679E-3</v>
      </c>
      <c r="F10" s="14">
        <v>15009801000</v>
      </c>
      <c r="G10" s="7">
        <f t="shared" si="2"/>
        <v>5.5818902715501946E-2</v>
      </c>
      <c r="H10" s="14">
        <f t="shared" si="3"/>
        <v>11151412.332838038</v>
      </c>
    </row>
    <row r="11" spans="1:14" x14ac:dyDescent="0.2">
      <c r="A11" s="51" t="s">
        <v>11</v>
      </c>
      <c r="B11" s="6">
        <v>128</v>
      </c>
      <c r="C11" s="7">
        <f t="shared" si="0"/>
        <v>9.144686080073157E-4</v>
      </c>
      <c r="D11" s="6">
        <v>1183</v>
      </c>
      <c r="E11" s="7">
        <f t="shared" si="1"/>
        <v>1.3432695157303332E-3</v>
      </c>
      <c r="F11" s="14">
        <v>1079605905</v>
      </c>
      <c r="G11" s="7">
        <f t="shared" si="2"/>
        <v>4.0148711486765508E-3</v>
      </c>
      <c r="H11" s="14">
        <f t="shared" si="3"/>
        <v>912600.08875739644</v>
      </c>
    </row>
    <row r="12" spans="1:14" x14ac:dyDescent="0.2">
      <c r="B12" s="6"/>
      <c r="C12" s="8"/>
      <c r="D12" s="6"/>
      <c r="E12" s="7"/>
      <c r="F12" s="14"/>
      <c r="G12" s="7"/>
      <c r="H12" s="14"/>
    </row>
    <row r="13" spans="1:14" x14ac:dyDescent="0.2">
      <c r="A13" s="9" t="s">
        <v>12</v>
      </c>
      <c r="B13" s="10">
        <f t="shared" ref="B13:G13" si="4">SUM(B5:B11)</f>
        <v>139972</v>
      </c>
      <c r="C13" s="11">
        <f t="shared" si="4"/>
        <v>1</v>
      </c>
      <c r="D13" s="10">
        <f t="shared" si="4"/>
        <v>880687</v>
      </c>
      <c r="E13" s="12">
        <f t="shared" si="4"/>
        <v>1</v>
      </c>
      <c r="F13" s="15">
        <f t="shared" si="4"/>
        <v>268901756749</v>
      </c>
      <c r="G13" s="12">
        <f t="shared" si="4"/>
        <v>1</v>
      </c>
      <c r="H13" s="15">
        <f>F13/D13</f>
        <v>305331.81113040162</v>
      </c>
    </row>
    <row r="14" spans="1:14" x14ac:dyDescent="0.2">
      <c r="E14" s="16"/>
      <c r="F14" s="1"/>
      <c r="G14" s="16"/>
      <c r="H14" s="1"/>
    </row>
    <row r="15" spans="1:14" ht="51" x14ac:dyDescent="0.2">
      <c r="A15" s="18" t="s">
        <v>0</v>
      </c>
      <c r="B15" s="19" t="s">
        <v>17</v>
      </c>
      <c r="C15" s="4" t="s">
        <v>2</v>
      </c>
      <c r="D15" s="19" t="s">
        <v>18</v>
      </c>
      <c r="E15" s="4" t="s">
        <v>2</v>
      </c>
      <c r="F15" s="17" t="s">
        <v>19</v>
      </c>
      <c r="G15" s="4" t="s">
        <v>2</v>
      </c>
      <c r="H15" s="17" t="s">
        <v>20</v>
      </c>
    </row>
    <row r="16" spans="1:14" x14ac:dyDescent="0.2">
      <c r="A16" s="1" t="s">
        <v>5</v>
      </c>
      <c r="B16" s="6">
        <v>97426</v>
      </c>
      <c r="C16" s="7">
        <f t="shared" ref="C16:C22" si="5">B16/B$24</f>
        <v>0.97764264354667152</v>
      </c>
      <c r="D16" s="6">
        <v>337179</v>
      </c>
      <c r="E16" s="7">
        <f t="shared" ref="E16:E22" si="6">D16/D$24</f>
        <v>0.97935443394609734</v>
      </c>
      <c r="F16" s="20">
        <v>47620087104</v>
      </c>
      <c r="G16" s="7">
        <f t="shared" ref="G16:G22" si="7">F16/F$24</f>
        <v>0.92610561740257613</v>
      </c>
      <c r="H16" s="20">
        <f t="shared" ref="H16:H22" si="8">IF(D16=0,"-",+F16/D16)</f>
        <v>141230.88064203286</v>
      </c>
      <c r="J16" s="8"/>
      <c r="M16" s="1"/>
      <c r="N16" s="1"/>
    </row>
    <row r="17" spans="1:14" x14ac:dyDescent="0.2">
      <c r="A17" s="1" t="s">
        <v>6</v>
      </c>
      <c r="B17" s="6">
        <v>1168</v>
      </c>
      <c r="C17" s="7">
        <f t="shared" si="5"/>
        <v>1.1720553113773657E-2</v>
      </c>
      <c r="D17" s="6">
        <v>3100</v>
      </c>
      <c r="E17" s="7">
        <f t="shared" si="6"/>
        <v>9.0041157522648251E-3</v>
      </c>
      <c r="F17" s="20">
        <v>909985547</v>
      </c>
      <c r="G17" s="7">
        <f t="shared" si="7"/>
        <v>1.769721094779491E-2</v>
      </c>
      <c r="H17" s="20">
        <f t="shared" si="8"/>
        <v>293543.72483870969</v>
      </c>
      <c r="J17" s="8"/>
      <c r="M17" s="1"/>
      <c r="N17" s="1"/>
    </row>
    <row r="18" spans="1:14" x14ac:dyDescent="0.2">
      <c r="A18" s="1" t="s">
        <v>7</v>
      </c>
      <c r="B18" s="6">
        <v>95</v>
      </c>
      <c r="C18" s="7">
        <f t="shared" si="5"/>
        <v>9.5329841250727518E-4</v>
      </c>
      <c r="D18" s="6">
        <v>224</v>
      </c>
      <c r="E18" s="7">
        <f t="shared" si="6"/>
        <v>6.5061997693784547E-4</v>
      </c>
      <c r="F18" s="20">
        <v>110637000</v>
      </c>
      <c r="G18" s="7">
        <f t="shared" si="7"/>
        <v>2.1516455223779341E-3</v>
      </c>
      <c r="H18" s="20">
        <f t="shared" si="8"/>
        <v>493915.17857142858</v>
      </c>
      <c r="J18" s="8"/>
      <c r="M18" s="1"/>
      <c r="N18" s="1"/>
    </row>
    <row r="19" spans="1:14" x14ac:dyDescent="0.2">
      <c r="A19" s="1" t="s">
        <v>8</v>
      </c>
      <c r="B19" s="6">
        <v>189</v>
      </c>
      <c r="C19" s="7">
        <f t="shared" si="5"/>
        <v>1.8965621048828948E-3</v>
      </c>
      <c r="D19" s="6">
        <v>665</v>
      </c>
      <c r="E19" s="7">
        <f t="shared" si="6"/>
        <v>1.9315280565342288E-3</v>
      </c>
      <c r="F19" s="20">
        <v>554298000</v>
      </c>
      <c r="G19" s="7">
        <f t="shared" si="7"/>
        <v>1.0779873005983931E-2</v>
      </c>
      <c r="H19" s="20">
        <f t="shared" si="8"/>
        <v>833530.82706766913</v>
      </c>
      <c r="J19" s="8"/>
      <c r="M19" s="1"/>
      <c r="N19" s="1"/>
    </row>
    <row r="20" spans="1:14" x14ac:dyDescent="0.2">
      <c r="A20" s="1" t="s">
        <v>9</v>
      </c>
      <c r="B20" s="6">
        <v>653</v>
      </c>
      <c r="C20" s="7">
        <f t="shared" si="5"/>
        <v>6.5526722459710602E-3</v>
      </c>
      <c r="D20" s="6">
        <v>2630</v>
      </c>
      <c r="E20" s="7">
        <f t="shared" si="6"/>
        <v>7.6389756220827387E-3</v>
      </c>
      <c r="F20" s="20">
        <v>1785778562</v>
      </c>
      <c r="G20" s="7">
        <f t="shared" si="7"/>
        <v>3.4729452596200243E-2</v>
      </c>
      <c r="H20" s="20">
        <f t="shared" si="8"/>
        <v>679003.25551330799</v>
      </c>
      <c r="J20" s="8"/>
      <c r="M20" s="1"/>
      <c r="N20" s="1"/>
    </row>
    <row r="21" spans="1:14" x14ac:dyDescent="0.2">
      <c r="A21" s="1" t="s">
        <v>10</v>
      </c>
      <c r="B21" s="6">
        <v>54</v>
      </c>
      <c r="C21" s="7">
        <f t="shared" si="5"/>
        <v>5.4187488710939855E-4</v>
      </c>
      <c r="D21" s="6">
        <v>111</v>
      </c>
      <c r="E21" s="7">
        <f t="shared" si="6"/>
        <v>3.2240543500045021E-4</v>
      </c>
      <c r="F21" s="20">
        <v>378574000</v>
      </c>
      <c r="G21" s="7">
        <f t="shared" si="7"/>
        <v>7.3624289522375343E-3</v>
      </c>
      <c r="H21" s="20">
        <f t="shared" si="8"/>
        <v>3410576.5765765766</v>
      </c>
      <c r="J21" s="8"/>
      <c r="M21" s="1"/>
      <c r="N21" s="1"/>
    </row>
    <row r="22" spans="1:14" x14ac:dyDescent="0.2">
      <c r="A22" s="1" t="s">
        <v>11</v>
      </c>
      <c r="B22" s="6">
        <v>69</v>
      </c>
      <c r="C22" s="7">
        <f t="shared" si="5"/>
        <v>6.9239568908423146E-4</v>
      </c>
      <c r="D22" s="6">
        <v>378</v>
      </c>
      <c r="E22" s="7">
        <f t="shared" si="6"/>
        <v>1.0979212110826142E-3</v>
      </c>
      <c r="F22" s="20">
        <v>60355000</v>
      </c>
      <c r="G22" s="7">
        <f t="shared" si="7"/>
        <v>1.1737715728293448E-3</v>
      </c>
      <c r="H22" s="20">
        <f t="shared" si="8"/>
        <v>159669.31216931218</v>
      </c>
      <c r="N22" s="1"/>
    </row>
    <row r="23" spans="1:14" x14ac:dyDescent="0.2">
      <c r="B23" s="6"/>
      <c r="C23" s="8"/>
      <c r="D23" s="6"/>
      <c r="E23" s="8"/>
      <c r="F23" s="20"/>
      <c r="G23" s="14"/>
      <c r="H23" s="20"/>
      <c r="N23" s="1"/>
    </row>
    <row r="24" spans="1:14" x14ac:dyDescent="0.2">
      <c r="A24" s="9" t="s">
        <v>12</v>
      </c>
      <c r="B24" s="10">
        <f t="shared" ref="B24:G24" si="9">SUM(B16:B22)</f>
        <v>99654</v>
      </c>
      <c r="C24" s="11">
        <f t="shared" si="9"/>
        <v>1</v>
      </c>
      <c r="D24" s="10">
        <f t="shared" si="9"/>
        <v>344287</v>
      </c>
      <c r="E24" s="11">
        <f t="shared" si="9"/>
        <v>1</v>
      </c>
      <c r="F24" s="21">
        <f t="shared" si="9"/>
        <v>51419715213</v>
      </c>
      <c r="G24" s="11">
        <f t="shared" si="9"/>
        <v>0.99999999999999989</v>
      </c>
      <c r="H24" s="20"/>
      <c r="J24" s="24"/>
    </row>
    <row r="25" spans="1:14" x14ac:dyDescent="0.2">
      <c r="A25" s="9"/>
      <c r="B25" s="10"/>
      <c r="C25" s="11"/>
      <c r="D25" s="10"/>
      <c r="E25" s="11"/>
      <c r="F25" s="21"/>
      <c r="G25" s="11"/>
      <c r="H25" s="20"/>
    </row>
    <row r="26" spans="1:14" ht="38.25" x14ac:dyDescent="0.2">
      <c r="A26" s="18" t="s">
        <v>0</v>
      </c>
      <c r="B26" s="19" t="s">
        <v>13</v>
      </c>
      <c r="C26" s="4" t="s">
        <v>2</v>
      </c>
      <c r="D26" s="19" t="s">
        <v>14</v>
      </c>
      <c r="E26" s="4" t="s">
        <v>2</v>
      </c>
      <c r="F26" s="17" t="s">
        <v>15</v>
      </c>
      <c r="G26" s="4" t="s">
        <v>2</v>
      </c>
      <c r="H26" s="17" t="s">
        <v>16</v>
      </c>
      <c r="J26" s="8"/>
    </row>
    <row r="27" spans="1:14" x14ac:dyDescent="0.2">
      <c r="A27" s="1" t="s">
        <v>5</v>
      </c>
      <c r="B27" s="6">
        <v>133056</v>
      </c>
      <c r="C27" s="7">
        <f>B27/B$35</f>
        <v>0.95916263579414796</v>
      </c>
      <c r="D27" s="6">
        <v>499497</v>
      </c>
      <c r="E27" s="7">
        <f>D27/D$35</f>
        <v>0.93120246085011182</v>
      </c>
      <c r="F27" s="20">
        <v>121260949586</v>
      </c>
      <c r="G27" s="7">
        <f>F27/F$35</f>
        <v>0.55756764434238382</v>
      </c>
      <c r="H27" s="20">
        <f t="shared" ref="H27:H33" si="10">IF(D27=0,"-",+F27/D27)</f>
        <v>242766.12189062196</v>
      </c>
      <c r="J27" s="8"/>
    </row>
    <row r="28" spans="1:14" x14ac:dyDescent="0.2">
      <c r="A28" s="1" t="s">
        <v>6</v>
      </c>
      <c r="B28" s="6">
        <v>2087</v>
      </c>
      <c r="C28" s="7">
        <f t="shared" ref="C28:C33" si="11">B28/B$35</f>
        <v>1.5044585895430396E-2</v>
      </c>
      <c r="D28" s="6">
        <v>7259</v>
      </c>
      <c r="E28" s="7">
        <f t="shared" ref="E28:E33" si="12">D28/D$35</f>
        <v>1.3532811334824757E-2</v>
      </c>
      <c r="F28" s="20">
        <v>4978997137</v>
      </c>
      <c r="G28" s="7">
        <f t="shared" ref="G28:G33" si="13">F28/F$35</f>
        <v>2.2893831149620795E-2</v>
      </c>
      <c r="H28" s="20">
        <f t="shared" si="10"/>
        <v>685906.75533820083</v>
      </c>
      <c r="J28" s="8"/>
    </row>
    <row r="29" spans="1:14" x14ac:dyDescent="0.2">
      <c r="A29" s="1" t="s">
        <v>7</v>
      </c>
      <c r="B29" s="6">
        <v>230</v>
      </c>
      <c r="C29" s="7">
        <f t="shared" si="11"/>
        <v>1.658004195471486E-3</v>
      </c>
      <c r="D29" s="6">
        <v>761</v>
      </c>
      <c r="E29" s="7">
        <f t="shared" si="12"/>
        <v>1.418717375093214E-3</v>
      </c>
      <c r="F29" s="20">
        <v>1312521348</v>
      </c>
      <c r="G29" s="7">
        <f t="shared" si="13"/>
        <v>6.0350792126564485E-3</v>
      </c>
      <c r="H29" s="20">
        <f t="shared" si="10"/>
        <v>1724732.3889618923</v>
      </c>
      <c r="J29" s="8"/>
    </row>
    <row r="30" spans="1:14" x14ac:dyDescent="0.2">
      <c r="A30" s="1" t="s">
        <v>8</v>
      </c>
      <c r="B30" s="6">
        <v>324</v>
      </c>
      <c r="C30" s="7">
        <f t="shared" si="11"/>
        <v>2.3356233014467888E-3</v>
      </c>
      <c r="D30" s="6">
        <v>2052</v>
      </c>
      <c r="E30" s="7">
        <f t="shared" si="12"/>
        <v>3.825503355704698E-3</v>
      </c>
      <c r="F30" s="20">
        <v>3263696000</v>
      </c>
      <c r="G30" s="7">
        <f t="shared" si="13"/>
        <v>1.5006737921667694E-2</v>
      </c>
      <c r="H30" s="20">
        <f t="shared" si="10"/>
        <v>1590495.126705653</v>
      </c>
      <c r="J30" s="8"/>
    </row>
    <row r="31" spans="1:14" x14ac:dyDescent="0.2">
      <c r="A31" s="1" t="s">
        <v>9</v>
      </c>
      <c r="B31" s="6">
        <v>2296</v>
      </c>
      <c r="C31" s="7">
        <f t="shared" si="11"/>
        <v>1.6551207099141443E-2</v>
      </c>
      <c r="D31" s="6">
        <v>24791</v>
      </c>
      <c r="E31" s="7">
        <f t="shared" si="12"/>
        <v>4.6217375093214018E-2</v>
      </c>
      <c r="F31" s="20">
        <v>71015399560</v>
      </c>
      <c r="G31" s="7">
        <f t="shared" si="13"/>
        <v>0.32653454537415105</v>
      </c>
      <c r="H31" s="20">
        <f t="shared" si="10"/>
        <v>2864563.7352264933</v>
      </c>
      <c r="J31" s="8"/>
    </row>
    <row r="32" spans="1:14" x14ac:dyDescent="0.2">
      <c r="A32" s="1" t="s">
        <v>10</v>
      </c>
      <c r="B32" s="6">
        <v>604</v>
      </c>
      <c r="C32" s="7">
        <f t="shared" si="11"/>
        <v>4.3540631915859893E-3</v>
      </c>
      <c r="D32" s="6">
        <v>1235</v>
      </c>
      <c r="E32" s="7">
        <f t="shared" si="12"/>
        <v>2.3023862788963461E-3</v>
      </c>
      <c r="F32" s="20">
        <v>14631227000</v>
      </c>
      <c r="G32" s="7">
        <f t="shared" si="13"/>
        <v>6.7275563980661271E-2</v>
      </c>
      <c r="H32" s="20">
        <f t="shared" si="10"/>
        <v>11847147.368421054</v>
      </c>
      <c r="J32" s="8"/>
    </row>
    <row r="33" spans="1:14" x14ac:dyDescent="0.2">
      <c r="A33" s="1" t="s">
        <v>11</v>
      </c>
      <c r="B33" s="6">
        <v>124</v>
      </c>
      <c r="C33" s="7">
        <f t="shared" si="11"/>
        <v>8.9388052277593159E-4</v>
      </c>
      <c r="D33" s="6">
        <v>805</v>
      </c>
      <c r="E33" s="7">
        <f t="shared" si="12"/>
        <v>1.500745712155108E-3</v>
      </c>
      <c r="F33" s="20">
        <v>1019250905</v>
      </c>
      <c r="G33" s="7">
        <f t="shared" si="13"/>
        <v>4.6865980188588695E-3</v>
      </c>
      <c r="H33" s="20">
        <f t="shared" si="10"/>
        <v>1266150.1925465839</v>
      </c>
      <c r="J33" s="8"/>
    </row>
    <row r="34" spans="1:14" x14ac:dyDescent="0.2">
      <c r="B34" s="6"/>
      <c r="C34" s="8"/>
      <c r="D34" s="6"/>
      <c r="E34" s="8"/>
      <c r="F34" s="20"/>
      <c r="G34" s="14"/>
      <c r="H34" s="20"/>
    </row>
    <row r="35" spans="1:14" x14ac:dyDescent="0.2">
      <c r="A35" s="9" t="s">
        <v>12</v>
      </c>
      <c r="B35" s="10">
        <f t="shared" ref="B35:G35" si="14">SUM(B27:B33)</f>
        <v>138721</v>
      </c>
      <c r="C35" s="11">
        <f t="shared" si="14"/>
        <v>1</v>
      </c>
      <c r="D35" s="10">
        <f t="shared" si="14"/>
        <v>536400</v>
      </c>
      <c r="E35" s="11">
        <f t="shared" si="14"/>
        <v>1</v>
      </c>
      <c r="F35" s="21">
        <f t="shared" si="14"/>
        <v>217482041536</v>
      </c>
      <c r="G35" s="11">
        <f t="shared" si="14"/>
        <v>1</v>
      </c>
      <c r="H35" s="20"/>
    </row>
    <row r="36" spans="1:14" x14ac:dyDescent="0.2">
      <c r="A36" s="9"/>
      <c r="B36" s="10"/>
      <c r="C36" s="11"/>
      <c r="D36" s="10"/>
      <c r="E36" s="11"/>
      <c r="F36" s="21"/>
      <c r="G36" s="11"/>
      <c r="H36" s="20"/>
    </row>
    <row r="37" spans="1:14" ht="51" x14ac:dyDescent="0.2">
      <c r="A37" s="18" t="s">
        <v>0</v>
      </c>
      <c r="B37" s="22" t="s">
        <v>25</v>
      </c>
      <c r="C37" s="4" t="s">
        <v>2</v>
      </c>
      <c r="D37" s="22" t="s">
        <v>26</v>
      </c>
      <c r="E37" s="4" t="s">
        <v>2</v>
      </c>
      <c r="F37" s="17" t="s">
        <v>27</v>
      </c>
      <c r="G37" s="4" t="s">
        <v>2</v>
      </c>
      <c r="H37" s="23" t="s">
        <v>28</v>
      </c>
      <c r="I37" s="16"/>
    </row>
    <row r="38" spans="1:14" x14ac:dyDescent="0.2">
      <c r="A38" s="1" t="s">
        <v>5</v>
      </c>
      <c r="B38" s="6">
        <v>115603</v>
      </c>
      <c r="C38" s="7">
        <f t="shared" ref="C38:C44" si="15">B38/B$46</f>
        <v>0.95575213922533175</v>
      </c>
      <c r="D38" s="6">
        <v>317573</v>
      </c>
      <c r="E38" s="7">
        <f t="shared" ref="E38:E44" si="16">D38/D$46</f>
        <v>0.93422233204778593</v>
      </c>
      <c r="F38" s="20">
        <v>74293546425</v>
      </c>
      <c r="G38" s="7">
        <f t="shared" ref="G38:G44" si="17">F38/F$46</f>
        <v>0.56461827144174126</v>
      </c>
      <c r="H38" s="20">
        <f t="shared" ref="H38:H44" si="18">IF(D38=0,"-",+F38/D38)</f>
        <v>233941.63365588384</v>
      </c>
      <c r="J38" s="8"/>
      <c r="N38" s="1"/>
    </row>
    <row r="39" spans="1:14" x14ac:dyDescent="0.2">
      <c r="A39" s="1" t="s">
        <v>6</v>
      </c>
      <c r="B39" s="6">
        <v>1922</v>
      </c>
      <c r="C39" s="7">
        <f t="shared" si="15"/>
        <v>1.5890207101814723E-2</v>
      </c>
      <c r="D39" s="6">
        <v>5788</v>
      </c>
      <c r="E39" s="7">
        <f t="shared" si="16"/>
        <v>1.7026884709633958E-2</v>
      </c>
      <c r="F39" s="20">
        <v>3848370395</v>
      </c>
      <c r="G39" s="7">
        <f t="shared" si="17"/>
        <v>2.9246958112115334E-2</v>
      </c>
      <c r="H39" s="20">
        <f t="shared" si="18"/>
        <v>664887.76693158259</v>
      </c>
      <c r="J39" s="8"/>
      <c r="N39" s="1"/>
    </row>
    <row r="40" spans="1:14" x14ac:dyDescent="0.2">
      <c r="A40" s="1" t="s">
        <v>7</v>
      </c>
      <c r="B40" s="6">
        <v>220</v>
      </c>
      <c r="C40" s="7">
        <f t="shared" si="15"/>
        <v>1.8188582530693233E-3</v>
      </c>
      <c r="D40" s="6">
        <v>673</v>
      </c>
      <c r="E40" s="7">
        <f t="shared" si="16"/>
        <v>1.9798019021395391E-3</v>
      </c>
      <c r="F40" s="20">
        <v>940926348</v>
      </c>
      <c r="G40" s="7">
        <f t="shared" si="17"/>
        <v>7.1508796352596554E-3</v>
      </c>
      <c r="H40" s="20">
        <f t="shared" si="18"/>
        <v>1398107.5007429421</v>
      </c>
      <c r="J40" s="8"/>
      <c r="N40" s="1"/>
    </row>
    <row r="41" spans="1:14" x14ac:dyDescent="0.2">
      <c r="A41" s="1" t="s">
        <v>8</v>
      </c>
      <c r="B41" s="6">
        <v>311</v>
      </c>
      <c r="C41" s="7">
        <f t="shared" si="15"/>
        <v>2.571204166838907E-3</v>
      </c>
      <c r="D41" s="6">
        <v>1384</v>
      </c>
      <c r="E41" s="7">
        <f t="shared" si="16"/>
        <v>4.0713905387238071E-3</v>
      </c>
      <c r="F41" s="20">
        <v>2660978000</v>
      </c>
      <c r="G41" s="7">
        <f t="shared" si="17"/>
        <v>2.0222978589684436E-2</v>
      </c>
      <c r="H41" s="20">
        <f t="shared" si="18"/>
        <v>1922671.9653179192</v>
      </c>
      <c r="J41" s="8"/>
      <c r="N41" s="1"/>
    </row>
    <row r="42" spans="1:14" x14ac:dyDescent="0.2">
      <c r="A42" s="1" t="s">
        <v>9</v>
      </c>
      <c r="B42" s="6">
        <v>2185</v>
      </c>
      <c r="C42" s="7">
        <f t="shared" si="15"/>
        <v>1.806456946798396E-2</v>
      </c>
      <c r="D42" s="6">
        <v>12871</v>
      </c>
      <c r="E42" s="7">
        <f t="shared" si="16"/>
        <v>3.7863343658897486E-2</v>
      </c>
      <c r="F42" s="20">
        <v>35732825573</v>
      </c>
      <c r="G42" s="7">
        <f t="shared" si="17"/>
        <v>0.27156337501163391</v>
      </c>
      <c r="H42" s="20">
        <f t="shared" si="18"/>
        <v>2776227.6103643849</v>
      </c>
      <c r="J42" s="8"/>
      <c r="N42" s="1"/>
    </row>
    <row r="43" spans="1:14" x14ac:dyDescent="0.2">
      <c r="A43" s="1" t="s">
        <v>10</v>
      </c>
      <c r="B43" s="6">
        <v>604</v>
      </c>
      <c r="C43" s="7">
        <f t="shared" si="15"/>
        <v>4.993592658426688E-3</v>
      </c>
      <c r="D43" s="6">
        <v>1141</v>
      </c>
      <c r="E43" s="7">
        <f t="shared" si="16"/>
        <v>3.3565437895114627E-3</v>
      </c>
      <c r="F43" s="20">
        <v>13463800000</v>
      </c>
      <c r="G43" s="7">
        <f t="shared" si="17"/>
        <v>0.10232258182359769</v>
      </c>
      <c r="H43" s="20">
        <f t="shared" si="18"/>
        <v>11800000</v>
      </c>
      <c r="J43" s="8"/>
      <c r="N43" s="1"/>
    </row>
    <row r="44" spans="1:14" x14ac:dyDescent="0.2">
      <c r="A44" s="1" t="s">
        <v>11</v>
      </c>
      <c r="B44" s="6">
        <v>110</v>
      </c>
      <c r="C44" s="7">
        <f t="shared" si="15"/>
        <v>9.0942912653466166E-4</v>
      </c>
      <c r="D44" s="6">
        <v>503</v>
      </c>
      <c r="E44" s="7">
        <f t="shared" si="16"/>
        <v>1.4797033533078578E-3</v>
      </c>
      <c r="F44" s="20">
        <v>641455905</v>
      </c>
      <c r="G44" s="7">
        <f t="shared" si="17"/>
        <v>4.8749553859677363E-3</v>
      </c>
      <c r="H44" s="20">
        <f t="shared" si="18"/>
        <v>1275260.2485089463</v>
      </c>
      <c r="J44" s="8"/>
      <c r="N44" s="1"/>
    </row>
    <row r="46" spans="1:14" x14ac:dyDescent="0.2">
      <c r="A46" s="9" t="s">
        <v>12</v>
      </c>
      <c r="B46" s="10">
        <f t="shared" ref="B46:G46" si="19">SUM(B38:B44)</f>
        <v>120955</v>
      </c>
      <c r="C46" s="11">
        <f t="shared" si="19"/>
        <v>1</v>
      </c>
      <c r="D46" s="10">
        <f t="shared" si="19"/>
        <v>339933</v>
      </c>
      <c r="E46" s="11">
        <f t="shared" si="19"/>
        <v>1.0000000000000002</v>
      </c>
      <c r="F46" s="10">
        <f t="shared" si="19"/>
        <v>131581902646</v>
      </c>
      <c r="G46" s="11">
        <f t="shared" si="19"/>
        <v>0.99999999999999989</v>
      </c>
      <c r="H46" s="6"/>
    </row>
    <row r="47" spans="1:14" x14ac:dyDescent="0.2">
      <c r="I47" s="8"/>
    </row>
    <row r="48" spans="1:14" ht="63.75" x14ac:dyDescent="0.2">
      <c r="A48" s="18" t="s">
        <v>0</v>
      </c>
      <c r="B48" s="22" t="s">
        <v>21</v>
      </c>
      <c r="C48" s="4" t="s">
        <v>2</v>
      </c>
      <c r="D48" s="22" t="s">
        <v>22</v>
      </c>
      <c r="E48" s="4" t="s">
        <v>2</v>
      </c>
      <c r="F48" s="17" t="s">
        <v>23</v>
      </c>
      <c r="G48" s="4" t="s">
        <v>2</v>
      </c>
      <c r="H48" s="23" t="s">
        <v>24</v>
      </c>
      <c r="I48" s="14"/>
    </row>
    <row r="49" spans="1:14" x14ac:dyDescent="0.2">
      <c r="A49" s="1" t="s">
        <v>5</v>
      </c>
      <c r="B49" s="6">
        <v>100615</v>
      </c>
      <c r="C49" s="7">
        <f t="shared" ref="C49:C55" si="20">B49/B$57</f>
        <v>0.96782416313966912</v>
      </c>
      <c r="D49" s="6">
        <v>181924</v>
      </c>
      <c r="E49" s="7">
        <f t="shared" ref="E49:E55" si="21">D49/D$57</f>
        <v>0.92597739060503803</v>
      </c>
      <c r="F49" s="20">
        <v>46967403161</v>
      </c>
      <c r="G49" s="7">
        <f t="shared" ref="G49:G55" si="22">F49/F$57</f>
        <v>0.54676748801470998</v>
      </c>
      <c r="H49" s="20">
        <f t="shared" ref="H49:H55" si="23">IF(D49=0,"-",+F49/D49)</f>
        <v>258170.46217651328</v>
      </c>
      <c r="J49" s="8"/>
      <c r="N49" s="1"/>
    </row>
    <row r="50" spans="1:14" x14ac:dyDescent="0.2">
      <c r="A50" s="1" t="s">
        <v>6</v>
      </c>
      <c r="B50" s="6">
        <v>881</v>
      </c>
      <c r="C50" s="7">
        <f t="shared" si="20"/>
        <v>8.4744132358599462E-3</v>
      </c>
      <c r="D50" s="6">
        <v>1471</v>
      </c>
      <c r="E50" s="7">
        <f t="shared" si="21"/>
        <v>7.4872624919197625E-3</v>
      </c>
      <c r="F50" s="20">
        <v>1130626742</v>
      </c>
      <c r="G50" s="7">
        <f t="shared" si="22"/>
        <v>1.3162106099127869E-2</v>
      </c>
      <c r="H50" s="20">
        <f t="shared" si="23"/>
        <v>768610.9734874235</v>
      </c>
      <c r="J50" s="8"/>
      <c r="N50" s="1"/>
    </row>
    <row r="51" spans="1:14" x14ac:dyDescent="0.2">
      <c r="A51" s="1" t="s">
        <v>7</v>
      </c>
      <c r="B51" s="6">
        <v>52</v>
      </c>
      <c r="C51" s="7">
        <f t="shared" si="20"/>
        <v>5.0019238168526358E-4</v>
      </c>
      <c r="D51" s="6">
        <v>88</v>
      </c>
      <c r="E51" s="7">
        <f t="shared" si="21"/>
        <v>4.4791237205230397E-4</v>
      </c>
      <c r="F51" s="20">
        <v>371595000</v>
      </c>
      <c r="G51" s="7">
        <f t="shared" si="22"/>
        <v>4.3258952174204104E-3</v>
      </c>
      <c r="H51" s="20">
        <f t="shared" si="23"/>
        <v>4222670.4545454541</v>
      </c>
      <c r="J51" s="8"/>
      <c r="N51" s="1"/>
    </row>
    <row r="52" spans="1:14" x14ac:dyDescent="0.2">
      <c r="A52" s="1" t="s">
        <v>8</v>
      </c>
      <c r="B52" s="6">
        <v>268</v>
      </c>
      <c r="C52" s="7">
        <f t="shared" si="20"/>
        <v>2.5779145825317431E-3</v>
      </c>
      <c r="D52" s="6">
        <v>668</v>
      </c>
      <c r="E52" s="7">
        <f t="shared" si="21"/>
        <v>3.4000620969424889E-3</v>
      </c>
      <c r="F52" s="20">
        <v>602718000</v>
      </c>
      <c r="G52" s="7">
        <f t="shared" si="22"/>
        <v>7.0164962221052349E-3</v>
      </c>
      <c r="H52" s="20">
        <f t="shared" si="23"/>
        <v>902272.45508982032</v>
      </c>
      <c r="J52" s="8"/>
      <c r="N52" s="1"/>
    </row>
    <row r="53" spans="1:14" x14ac:dyDescent="0.2">
      <c r="A53" s="1" t="s">
        <v>9</v>
      </c>
      <c r="B53" s="6">
        <v>1992</v>
      </c>
      <c r="C53" s="7">
        <f t="shared" si="20"/>
        <v>1.9161215852250866E-2</v>
      </c>
      <c r="D53" s="6">
        <v>11920</v>
      </c>
      <c r="E53" s="7">
        <f t="shared" si="21"/>
        <v>6.0671766759812083E-2</v>
      </c>
      <c r="F53" s="20">
        <v>35282573987</v>
      </c>
      <c r="G53" s="7">
        <f t="shared" si="22"/>
        <v>0.41073942886380355</v>
      </c>
      <c r="H53" s="20">
        <f t="shared" si="23"/>
        <v>2959947.4821308726</v>
      </c>
      <c r="J53" s="8"/>
      <c r="N53" s="1"/>
    </row>
    <row r="54" spans="1:14" x14ac:dyDescent="0.2">
      <c r="A54" s="1" t="s">
        <v>10</v>
      </c>
      <c r="B54" s="6">
        <v>71</v>
      </c>
      <c r="C54" s="7">
        <f t="shared" si="20"/>
        <v>6.8295498268564829E-4</v>
      </c>
      <c r="D54" s="6">
        <v>94</v>
      </c>
      <c r="E54" s="7">
        <f t="shared" si="21"/>
        <v>4.7845185196496105E-4</v>
      </c>
      <c r="F54" s="20">
        <v>1167427000</v>
      </c>
      <c r="G54" s="7">
        <f t="shared" si="22"/>
        <v>1.3590513532172008E-2</v>
      </c>
      <c r="H54" s="20">
        <f t="shared" si="23"/>
        <v>12419436.170212766</v>
      </c>
      <c r="J54" s="8"/>
      <c r="N54" s="1"/>
    </row>
    <row r="55" spans="1:14" x14ac:dyDescent="0.2">
      <c r="A55" s="1" t="s">
        <v>11</v>
      </c>
      <c r="B55" s="6">
        <v>81</v>
      </c>
      <c r="C55" s="7">
        <f t="shared" si="20"/>
        <v>7.7914582531742982E-4</v>
      </c>
      <c r="D55" s="6">
        <v>302</v>
      </c>
      <c r="E55" s="7">
        <f t="shared" si="21"/>
        <v>1.5371538222704068E-3</v>
      </c>
      <c r="F55" s="20">
        <v>377795000</v>
      </c>
      <c r="G55" s="7">
        <f t="shared" si="22"/>
        <v>4.3980720506609184E-3</v>
      </c>
      <c r="H55" s="20">
        <f t="shared" si="23"/>
        <v>1250976.8211920529</v>
      </c>
      <c r="J55" s="8"/>
      <c r="N55" s="1"/>
    </row>
    <row r="56" spans="1:14" x14ac:dyDescent="0.2">
      <c r="B56" s="6"/>
      <c r="C56" s="7"/>
      <c r="D56" s="6"/>
      <c r="E56" s="7"/>
      <c r="F56" s="20"/>
      <c r="G56" s="7"/>
      <c r="H56" s="20"/>
      <c r="I56" s="16"/>
    </row>
    <row r="57" spans="1:14" x14ac:dyDescent="0.2">
      <c r="A57" s="9" t="s">
        <v>12</v>
      </c>
      <c r="B57" s="10">
        <f t="shared" ref="B57:G57" si="24">SUM(B49:B55)</f>
        <v>103960</v>
      </c>
      <c r="C57" s="11">
        <f t="shared" si="24"/>
        <v>1</v>
      </c>
      <c r="D57" s="10">
        <f t="shared" si="24"/>
        <v>196467</v>
      </c>
      <c r="E57" s="11">
        <f t="shared" si="24"/>
        <v>1</v>
      </c>
      <c r="F57" s="10">
        <f t="shared" si="24"/>
        <v>85900138890</v>
      </c>
      <c r="G57" s="11">
        <f t="shared" si="24"/>
        <v>0.99999999999999989</v>
      </c>
      <c r="H57" s="20"/>
    </row>
    <row r="58" spans="1:14" x14ac:dyDescent="0.2">
      <c r="F58" s="1"/>
      <c r="H58" s="1"/>
    </row>
    <row r="59" spans="1:14" x14ac:dyDescent="0.2">
      <c r="A59" s="26"/>
      <c r="B59" s="6"/>
      <c r="C59" s="7"/>
      <c r="F59" s="24"/>
    </row>
    <row r="60" spans="1:14" x14ac:dyDescent="0.2">
      <c r="A60" s="26"/>
      <c r="B60" s="6"/>
      <c r="C60" s="7"/>
    </row>
    <row r="61" spans="1:14" x14ac:dyDescent="0.2">
      <c r="A61" s="26"/>
      <c r="B61" s="6"/>
      <c r="C61" s="7"/>
    </row>
    <row r="62" spans="1:14" x14ac:dyDescent="0.2">
      <c r="A62" s="26"/>
      <c r="B62" s="6"/>
    </row>
    <row r="63" spans="1:14" x14ac:dyDescent="0.2">
      <c r="A63" s="26"/>
      <c r="B63" s="6"/>
      <c r="C63" s="7"/>
    </row>
    <row r="64" spans="1:14" x14ac:dyDescent="0.2">
      <c r="A64" s="26"/>
      <c r="B64" s="6"/>
      <c r="C64" s="7"/>
    </row>
    <row r="65" spans="1:3" x14ac:dyDescent="0.2">
      <c r="A65" s="26"/>
      <c r="B65" s="6"/>
      <c r="C65" s="7"/>
    </row>
  </sheetData>
  <mergeCells count="2">
    <mergeCell ref="A1:H1"/>
    <mergeCell ref="A2:H2"/>
  </mergeCells>
  <phoneticPr fontId="0" type="noConversion"/>
  <hyperlinks>
    <hyperlink ref="A5" location="Definitions!A1" display="Bond" xr:uid="{00000000-0004-0000-0400-000000000000}"/>
    <hyperlink ref="A6:A11" location="Definitions!A1" display="Long Note" xr:uid="{00000000-0004-0000-0400-000001000000}"/>
  </hyperlinks>
  <printOptions horizontalCentered="1"/>
  <pageMargins left="0.75" right="0.75" top="1" bottom="1" header="0.5" footer="0.5"/>
  <pageSetup scale="94" orientation="portrait" r:id="rId1"/>
  <headerFooter alignWithMargins="0">
    <oddFooter>&amp;CPage &amp;P of &amp;N&amp;R&amp;D
&amp;F</oddFooter>
  </headerFooter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K16"/>
  <sheetViews>
    <sheetView workbookViewId="0"/>
  </sheetViews>
  <sheetFormatPr defaultColWidth="10.6640625" defaultRowHeight="12.75" x14ac:dyDescent="0.2"/>
  <cols>
    <col min="1" max="1" width="10.6640625" style="30" customWidth="1"/>
    <col min="2" max="2" width="14.83203125" style="30" bestFit="1" customWidth="1"/>
    <col min="3" max="16384" width="10.6640625" style="30"/>
  </cols>
  <sheetData>
    <row r="7" spans="2:11" ht="15.75" x14ac:dyDescent="0.25">
      <c r="C7" s="31" t="s">
        <v>33</v>
      </c>
    </row>
    <row r="8" spans="2:11" ht="13.5" thickBot="1" x14ac:dyDescent="0.25"/>
    <row r="9" spans="2:11" x14ac:dyDescent="0.2">
      <c r="B9" s="32" t="s">
        <v>34</v>
      </c>
      <c r="C9" s="52" t="s">
        <v>43</v>
      </c>
      <c r="D9" s="33"/>
      <c r="E9" s="33"/>
      <c r="F9" s="33"/>
      <c r="G9" s="33"/>
      <c r="H9" s="33"/>
      <c r="I9" s="33"/>
      <c r="J9" s="33"/>
      <c r="K9" s="34"/>
    </row>
    <row r="10" spans="2:11" x14ac:dyDescent="0.2">
      <c r="B10" s="35" t="s">
        <v>6</v>
      </c>
      <c r="C10" s="53" t="s">
        <v>44</v>
      </c>
      <c r="D10" s="37"/>
      <c r="E10" s="37"/>
      <c r="F10" s="37"/>
      <c r="G10" s="37"/>
      <c r="H10" s="37"/>
      <c r="I10" s="37"/>
      <c r="J10" s="37"/>
      <c r="K10" s="38"/>
    </row>
    <row r="11" spans="2:11" x14ac:dyDescent="0.2">
      <c r="B11" s="35" t="s">
        <v>7</v>
      </c>
      <c r="C11" s="36" t="s">
        <v>35</v>
      </c>
      <c r="D11" s="37"/>
      <c r="E11" s="37"/>
      <c r="F11" s="37"/>
      <c r="G11" s="37"/>
      <c r="H11" s="37"/>
      <c r="I11" s="37"/>
      <c r="J11" s="37"/>
      <c r="K11" s="38"/>
    </row>
    <row r="12" spans="2:11" x14ac:dyDescent="0.2">
      <c r="B12" s="35" t="s">
        <v>8</v>
      </c>
      <c r="C12" s="36" t="s">
        <v>36</v>
      </c>
      <c r="D12" s="37"/>
      <c r="E12" s="37"/>
      <c r="F12" s="37"/>
      <c r="G12" s="37"/>
      <c r="H12" s="37"/>
      <c r="I12" s="37"/>
      <c r="J12" s="37"/>
      <c r="K12" s="38"/>
    </row>
    <row r="13" spans="2:11" x14ac:dyDescent="0.2">
      <c r="B13" s="35" t="s">
        <v>9</v>
      </c>
      <c r="C13" s="36" t="s">
        <v>37</v>
      </c>
      <c r="D13" s="37"/>
      <c r="E13" s="37"/>
      <c r="F13" s="37"/>
      <c r="G13" s="37"/>
      <c r="H13" s="37"/>
      <c r="I13" s="37"/>
      <c r="J13" s="37"/>
      <c r="K13" s="38"/>
    </row>
    <row r="14" spans="2:11" x14ac:dyDescent="0.2">
      <c r="B14" s="39" t="s">
        <v>10</v>
      </c>
      <c r="C14" s="40" t="s">
        <v>38</v>
      </c>
      <c r="D14" s="41"/>
      <c r="E14" s="41"/>
      <c r="F14" s="41"/>
      <c r="G14" s="41"/>
      <c r="H14" s="41"/>
      <c r="I14" s="41"/>
      <c r="J14" s="41"/>
      <c r="K14" s="42"/>
    </row>
    <row r="15" spans="2:11" x14ac:dyDescent="0.2">
      <c r="B15" s="43" t="s">
        <v>39</v>
      </c>
      <c r="C15" s="44" t="s">
        <v>40</v>
      </c>
      <c r="D15" s="45"/>
      <c r="E15" s="45"/>
      <c r="F15" s="45"/>
      <c r="G15" s="45"/>
      <c r="H15" s="45"/>
      <c r="I15" s="45"/>
      <c r="J15" s="45"/>
      <c r="K15" s="46"/>
    </row>
    <row r="16" spans="2:11" ht="13.5" thickBot="1" x14ac:dyDescent="0.25">
      <c r="B16" s="47"/>
      <c r="C16" s="48" t="s">
        <v>41</v>
      </c>
      <c r="D16" s="49"/>
      <c r="E16" s="49"/>
      <c r="F16" s="49"/>
      <c r="G16" s="49"/>
      <c r="H16" s="49"/>
      <c r="I16" s="49"/>
      <c r="J16" s="49"/>
      <c r="K16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New Issue Chart</vt:lpstr>
      <vt:lpstr>Average Size Chart</vt:lpstr>
      <vt:lpstr>Trades by Sec Type Chart</vt:lpstr>
      <vt:lpstr>New Issue Data</vt:lpstr>
      <vt:lpstr>Trades by Sec Type Data</vt:lpstr>
      <vt:lpstr>Definitions</vt:lpstr>
      <vt:lpstr>'Trades by Sec Type Data'!Print_Area</vt:lpstr>
    </vt:vector>
  </TitlesOfParts>
  <Company>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Wagoner</dc:creator>
  <cp:lastModifiedBy>Frank Davis</cp:lastModifiedBy>
  <cp:lastPrinted>2001-02-08T21:22:29Z</cp:lastPrinted>
  <dcterms:created xsi:type="dcterms:W3CDTF">2000-09-06T18:30:25Z</dcterms:created>
  <dcterms:modified xsi:type="dcterms:W3CDTF">2018-07-05T11:19:10Z</dcterms:modified>
</cp:coreProperties>
</file>