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MSRBStat\"/>
    </mc:Choice>
  </mc:AlternateContent>
  <xr:revisionPtr revIDLastSave="0" documentId="10_ncr:100000_{11E91DB8-5D9C-4595-A2D1-8F00346DEC1B}" xr6:coauthVersionLast="31" xr6:coauthVersionMax="31" xr10:uidLastSave="{00000000-0000-0000-0000-000000000000}"/>
  <bookViews>
    <workbookView xWindow="360" yWindow="315" windowWidth="11460" windowHeight="6090" xr2:uid="{00000000-000D-0000-FFFF-FFFF00000000}"/>
  </bookViews>
  <sheets>
    <sheet name="New Issue Chart" sheetId="1" r:id="rId1"/>
    <sheet name="Average Size Chart" sheetId="2" r:id="rId2"/>
    <sheet name="Trades by Sec Type Chart" sheetId="43868" r:id="rId3"/>
    <sheet name="New Issue Data" sheetId="43869" r:id="rId4"/>
    <sheet name="Trades by Sec Type Data" sheetId="16" r:id="rId5"/>
    <sheet name="Definitions" sheetId="43870" r:id="rId6"/>
  </sheets>
  <definedNames>
    <definedName name="_xlnm.Print_Area" localSheetId="4">'Trades by Sec Type Data'!$A$1:$H$57</definedName>
  </definedNames>
  <calcPr calcId="179017"/>
</workbook>
</file>

<file path=xl/calcChain.xml><?xml version="1.0" encoding="utf-8"?>
<calcChain xmlns="http://schemas.openxmlformats.org/spreadsheetml/2006/main">
  <c r="G9" i="43869" l="1"/>
  <c r="B9" i="43869"/>
  <c r="C7" i="43869" s="1"/>
  <c r="D9" i="43869"/>
  <c r="E7" i="43869" s="1"/>
  <c r="H5" i="16"/>
  <c r="H6" i="16"/>
  <c r="H7" i="16"/>
  <c r="G8" i="16"/>
  <c r="H8" i="16"/>
  <c r="G9" i="16"/>
  <c r="H9" i="16"/>
  <c r="H10" i="16"/>
  <c r="E11" i="16"/>
  <c r="G11" i="16"/>
  <c r="H11" i="16"/>
  <c r="B13" i="16"/>
  <c r="C5" i="16" s="1"/>
  <c r="D13" i="16"/>
  <c r="E10" i="16" s="1"/>
  <c r="F13" i="16"/>
  <c r="G5" i="16" s="1"/>
  <c r="H16" i="16"/>
  <c r="G17" i="16"/>
  <c r="H17" i="16"/>
  <c r="H18" i="16"/>
  <c r="H19" i="16"/>
  <c r="H20" i="16"/>
  <c r="G21" i="16"/>
  <c r="H21" i="16"/>
  <c r="H22" i="16"/>
  <c r="B24" i="16"/>
  <c r="C16" i="16" s="1"/>
  <c r="D24" i="16"/>
  <c r="E16" i="16" s="1"/>
  <c r="F24" i="16"/>
  <c r="G16" i="16" s="1"/>
  <c r="H27" i="16"/>
  <c r="H28" i="16"/>
  <c r="E29" i="16"/>
  <c r="H29" i="16"/>
  <c r="H30" i="16"/>
  <c r="E31" i="16"/>
  <c r="H31" i="16"/>
  <c r="H32" i="16"/>
  <c r="E33" i="16"/>
  <c r="H33" i="16"/>
  <c r="B35" i="16"/>
  <c r="C27" i="16" s="1"/>
  <c r="D35" i="16"/>
  <c r="E28" i="16" s="1"/>
  <c r="F35" i="16"/>
  <c r="G27" i="16" s="1"/>
  <c r="H38" i="16"/>
  <c r="H39" i="16"/>
  <c r="H40" i="16"/>
  <c r="H41" i="16"/>
  <c r="H42" i="16"/>
  <c r="H43" i="16"/>
  <c r="H44" i="16"/>
  <c r="B46" i="16"/>
  <c r="C38" i="16" s="1"/>
  <c r="D46" i="16"/>
  <c r="E38" i="16" s="1"/>
  <c r="F46" i="16"/>
  <c r="G41" i="16" s="1"/>
  <c r="H49" i="16"/>
  <c r="H50" i="16"/>
  <c r="E51" i="16"/>
  <c r="H51" i="16"/>
  <c r="H52" i="16"/>
  <c r="H53" i="16"/>
  <c r="E54" i="16"/>
  <c r="H54" i="16"/>
  <c r="E55" i="16"/>
  <c r="H55" i="16"/>
  <c r="B57" i="16"/>
  <c r="C51" i="16" s="1"/>
  <c r="D57" i="16"/>
  <c r="E49" i="16" s="1"/>
  <c r="F57" i="16"/>
  <c r="G49" i="16" s="1"/>
  <c r="G57" i="16" l="1"/>
  <c r="E50" i="16"/>
  <c r="E52" i="16"/>
  <c r="E57" i="16" s="1"/>
  <c r="G40" i="16"/>
  <c r="G44" i="16"/>
  <c r="G39" i="16"/>
  <c r="G43" i="16"/>
  <c r="E27" i="16"/>
  <c r="E30" i="16"/>
  <c r="G19" i="16"/>
  <c r="G18" i="16"/>
  <c r="G24" i="16" s="1"/>
  <c r="G22" i="16"/>
  <c r="G10" i="16"/>
  <c r="E6" i="43869"/>
  <c r="E9" i="43869" s="1"/>
  <c r="E53" i="16"/>
  <c r="E32" i="16"/>
  <c r="E9" i="16"/>
  <c r="G6" i="16"/>
  <c r="G13" i="16" s="1"/>
  <c r="E7" i="16"/>
  <c r="G42" i="16"/>
  <c r="G38" i="16"/>
  <c r="E6" i="16"/>
  <c r="G20" i="16"/>
  <c r="E8" i="16"/>
  <c r="E5" i="16"/>
  <c r="E13" i="16" s="1"/>
  <c r="H13" i="16"/>
  <c r="G7" i="16"/>
  <c r="C53" i="16"/>
  <c r="C50" i="16"/>
  <c r="E44" i="16"/>
  <c r="E43" i="16"/>
  <c r="E42" i="16"/>
  <c r="E41" i="16"/>
  <c r="E40" i="16"/>
  <c r="E39" i="16"/>
  <c r="E46" i="16" s="1"/>
  <c r="E22" i="16"/>
  <c r="E21" i="16"/>
  <c r="E20" i="16"/>
  <c r="E19" i="16"/>
  <c r="E18" i="16"/>
  <c r="E17" i="16"/>
  <c r="E24" i="16" s="1"/>
  <c r="C11" i="16"/>
  <c r="C10" i="16"/>
  <c r="C9" i="16"/>
  <c r="C8" i="16"/>
  <c r="C7" i="16"/>
  <c r="C6" i="16"/>
  <c r="C13" i="16" s="1"/>
  <c r="C6" i="43869"/>
  <c r="C9" i="43869" s="1"/>
  <c r="C52" i="16"/>
  <c r="C33" i="16"/>
  <c r="C32" i="16"/>
  <c r="C31" i="16"/>
  <c r="C30" i="16"/>
  <c r="C29" i="16"/>
  <c r="C28" i="16"/>
  <c r="C35" i="16" s="1"/>
  <c r="C54" i="16"/>
  <c r="C49" i="16"/>
  <c r="C55" i="16"/>
  <c r="G55" i="16"/>
  <c r="G54" i="16"/>
  <c r="G53" i="16"/>
  <c r="G52" i="16"/>
  <c r="G51" i="16"/>
  <c r="G50" i="16"/>
  <c r="C44" i="16"/>
  <c r="C43" i="16"/>
  <c r="C42" i="16"/>
  <c r="C41" i="16"/>
  <c r="C40" i="16"/>
  <c r="C39" i="16"/>
  <c r="C46" i="16" s="1"/>
  <c r="G33" i="16"/>
  <c r="G32" i="16"/>
  <c r="G31" i="16"/>
  <c r="G30" i="16"/>
  <c r="G29" i="16"/>
  <c r="G28" i="16"/>
  <c r="G35" i="16" s="1"/>
  <c r="C22" i="16"/>
  <c r="C21" i="16"/>
  <c r="C20" i="16"/>
  <c r="C19" i="16"/>
  <c r="C18" i="16"/>
  <c r="C17" i="16"/>
  <c r="C24" i="16" s="1"/>
  <c r="C57" i="16" l="1"/>
  <c r="G46" i="16"/>
  <c r="E35" i="16"/>
</calcChain>
</file>

<file path=xl/sharedStrings.xml><?xml version="1.0" encoding="utf-8"?>
<sst xmlns="http://schemas.openxmlformats.org/spreadsheetml/2006/main" count="117" uniqueCount="50">
  <si>
    <t>Security Type</t>
  </si>
  <si>
    <t>CUSIPs</t>
  </si>
  <si>
    <t>% of Total</t>
  </si>
  <si>
    <t>Trades</t>
  </si>
  <si>
    <t>Par Value</t>
  </si>
  <si>
    <t>Bond</t>
  </si>
  <si>
    <t>Long Note</t>
  </si>
  <si>
    <t>Short Note</t>
  </si>
  <si>
    <t>Long Variable</t>
  </si>
  <si>
    <t>Short Variable</t>
  </si>
  <si>
    <t>CP</t>
  </si>
  <si>
    <t>Other</t>
  </si>
  <si>
    <t>Total</t>
  </si>
  <si>
    <t>Customer CUSIPs</t>
  </si>
  <si>
    <t>Customer Trades</t>
  </si>
  <si>
    <t>Customer Par</t>
  </si>
  <si>
    <t>Customer Average Size</t>
  </si>
  <si>
    <t>Inter-Dealer CUSIPs</t>
  </si>
  <si>
    <t>Inter-Dealer Trades</t>
  </si>
  <si>
    <t>Inter-Dealer Par</t>
  </si>
  <si>
    <t>Inter-Dealer Average Size</t>
  </si>
  <si>
    <t>Customer Buy Side CUSIPs</t>
  </si>
  <si>
    <t>Purchases From Customers</t>
  </si>
  <si>
    <t>Par Value of Purchases From Customers</t>
  </si>
  <si>
    <t>Average Size of Purchases From Customers</t>
  </si>
  <si>
    <t>Customer Sell Side CUSIPs</t>
  </si>
  <si>
    <t>Sales to Customers</t>
  </si>
  <si>
    <t>Par Value of Sales to Customers</t>
  </si>
  <si>
    <t>Average Size of Sales to Customers</t>
  </si>
  <si>
    <t>Average Size All Trades</t>
  </si>
  <si>
    <t>New Issue Trades</t>
  </si>
  <si>
    <t>Trade Type</t>
  </si>
  <si>
    <t>Other Bond Trades</t>
  </si>
  <si>
    <t>Types of Municipal Securities Issues</t>
  </si>
  <si>
    <t>Bonds</t>
  </si>
  <si>
    <t>Nine months or less in maturity</t>
  </si>
  <si>
    <t>Variable interest rate with interest reset period longer than nine months</t>
  </si>
  <si>
    <t>Variable interest rate with interest reset period nine months or less</t>
  </si>
  <si>
    <t>Municipal commercial paper</t>
  </si>
  <si>
    <t xml:space="preserve">Other </t>
  </si>
  <si>
    <t>Includes issues that could not be categorized based on available data, CMOs, trusts, forwards,</t>
  </si>
  <si>
    <t>options, etc.</t>
  </si>
  <si>
    <t>Click here for common definitions</t>
  </si>
  <si>
    <t>Two years or more in maturity (maturity date less dated date) with fixed or zero interest rate</t>
  </si>
  <si>
    <t>Over nine months in maturity, but under two years in maturity</t>
  </si>
  <si>
    <t>New Issue Component of Bond Trades</t>
  </si>
  <si>
    <t>Average Size of Trade by Trade Type</t>
  </si>
  <si>
    <t>Market Share by Security Type</t>
  </si>
  <si>
    <t>CUSIPs, Trades and Par Value by Security Type</t>
  </si>
  <si>
    <t>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</si>
</sst>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7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4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4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9" fontId="3" fillId="0" borderId="0" xfId="4" applyFont="1" applyAlignment="1">
      <alignment horizontal="center"/>
    </xf>
    <xf numFmtId="9" fontId="3" fillId="0" borderId="0" xfId="4" applyNumberFormat="1" applyFont="1" applyAlignment="1">
      <alignment horizontal="center"/>
    </xf>
    <xf numFmtId="5" fontId="3" fillId="0" borderId="1" xfId="0" applyNumberFormat="1" applyFont="1" applyBorder="1" applyAlignment="1">
      <alignment horizontal="center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2" fillId="0" borderId="0" xfId="0" applyNumberFormat="1" applyFont="1"/>
    <xf numFmtId="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7" fontId="3" fillId="0" borderId="1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3" fontId="2" fillId="0" borderId="0" xfId="0" applyNumberFormat="1" applyFont="1"/>
    <xf numFmtId="7" fontId="2" fillId="0" borderId="0" xfId="0" applyNumberFormat="1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164" fontId="3" fillId="0" borderId="0" xfId="4" applyNumberFormat="1" applyFont="1" applyAlignment="1">
      <alignment horizontal="center"/>
    </xf>
    <xf numFmtId="0" fontId="4" fillId="0" borderId="0" xfId="3"/>
    <xf numFmtId="0" fontId="5" fillId="0" borderId="0" xfId="3" applyFont="1"/>
    <xf numFmtId="0" fontId="4" fillId="0" borderId="2" xfId="3" applyBorder="1"/>
    <xf numFmtId="0" fontId="4" fillId="0" borderId="3" xfId="3" applyBorder="1"/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7" xfId="3" applyBorder="1"/>
    <xf numFmtId="0" fontId="4" fillId="0" borderId="8" xfId="3" applyBorder="1"/>
    <xf numFmtId="0" fontId="4" fillId="0" borderId="9" xfId="3" applyBorder="1"/>
    <xf numFmtId="0" fontId="4" fillId="0" borderId="10" xfId="3" applyBorder="1"/>
    <xf numFmtId="0" fontId="4" fillId="0" borderId="1" xfId="3" applyBorder="1"/>
    <xf numFmtId="0" fontId="4" fillId="0" borderId="11" xfId="3" applyBorder="1"/>
    <xf numFmtId="0" fontId="4" fillId="0" borderId="12" xfId="3" applyBorder="1"/>
    <xf numFmtId="0" fontId="4" fillId="0" borderId="1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18" xfId="3" applyBorder="1"/>
    <xf numFmtId="0" fontId="4" fillId="0" borderId="19" xfId="3" applyBorder="1"/>
    <xf numFmtId="0" fontId="6" fillId="0" borderId="0" xfId="2" applyAlignment="1" applyProtection="1"/>
    <xf numFmtId="0" fontId="4" fillId="0" borderId="20" xfId="3" applyFont="1" applyBorder="1"/>
    <xf numFmtId="0" fontId="4" fillId="0" borderId="6" xfId="3" applyFont="1" applyBorder="1"/>
    <xf numFmtId="44" fontId="2" fillId="0" borderId="0" xfId="1" applyFont="1"/>
    <xf numFmtId="0" fontId="5" fillId="0" borderId="0" xfId="0" applyFont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_Definitions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 </a:t>
            </a:r>
          </a:p>
        </c:rich>
      </c:tx>
      <c:layout>
        <c:manualLayout>
          <c:xMode val="edge"/>
          <c:yMode val="edge"/>
          <c:x val="0.2337485868189548"/>
          <c:y val="3.050852507369748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450950967851732"/>
          <c:y val="0.30508525073697484"/>
          <c:w val="0.23098233135364171"/>
          <c:h val="0.389831153719467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08-4857-A8E6-012F0B60B68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Data'!$B$6:$B$7</c:f>
              <c:numCache>
                <c:formatCode>#,##0</c:formatCode>
                <c:ptCount val="2"/>
                <c:pt idx="0">
                  <c:v>626890</c:v>
                </c:pt>
                <c:pt idx="1">
                  <c:v>87254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08-4857-A8E6-012F0B60B6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</a:t>
            </a:r>
          </a:p>
        </c:rich>
      </c:tx>
      <c:layout>
        <c:manualLayout>
          <c:xMode val="edge"/>
          <c:yMode val="edge"/>
          <c:x val="0.25394341324259817"/>
          <c:y val="1.6129057662956248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56171949067758"/>
          <c:y val="0.18709706889029248"/>
          <c:w val="0.4164041061866206"/>
          <c:h val="0.59032351046419873"/>
        </c:manualLayout>
      </c:layout>
      <c:pie3DChart>
        <c:varyColors val="1"/>
        <c:ser>
          <c:idx val="0"/>
          <c:order val="0"/>
          <c:tx>
            <c:strRef>
              <c:f>'Trades by Sec Type Data'!$D$4</c:f>
              <c:strCache>
                <c:ptCount val="1"/>
                <c:pt idx="0">
                  <c:v>Trades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D9E-4626-9ACD-1562E31D8EC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9E-4626-9ACD-1562E31D8EC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D9E-4626-9ACD-1562E31D8EC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9E-4626-9ACD-1562E31D8EC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D9E-4626-9ACD-1562E31D8EC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9E-4626-9ACD-1562E31D8ECB}"/>
              </c:ext>
            </c:extLst>
          </c:dPt>
          <c:dLbls>
            <c:dLbl>
              <c:idx val="1"/>
              <c:layout>
                <c:manualLayout>
                  <c:x val="0.14866207970060524"/>
                  <c:y val="-0.41237388874777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9E-4626-9ACD-1562E31D8ECB}"/>
                </c:ext>
              </c:extLst>
            </c:dLbl>
            <c:dLbl>
              <c:idx val="2"/>
              <c:layout>
                <c:manualLayout>
                  <c:x val="0.15066958112885731"/>
                  <c:y val="-0.2513199559732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9E-4626-9ACD-1562E31D8ECB}"/>
                </c:ext>
              </c:extLst>
            </c:dLbl>
            <c:dLbl>
              <c:idx val="3"/>
              <c:layout>
                <c:manualLayout>
                  <c:x val="0.15042499813706253"/>
                  <c:y val="-9.0256201845737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9E-4626-9ACD-1562E31D8ECB}"/>
                </c:ext>
              </c:extLst>
            </c:dLbl>
            <c:dLbl>
              <c:idx val="4"/>
              <c:layout>
                <c:manualLayout>
                  <c:x val="0.16732159268734942"/>
                  <c:y val="4.5230039793412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9E-4626-9ACD-1562E31D8ECB}"/>
                </c:ext>
              </c:extLst>
            </c:dLbl>
            <c:dLbl>
              <c:idx val="5"/>
              <c:layout>
                <c:manualLayout>
                  <c:x val="0.14924132906099671"/>
                  <c:y val="0.178494962323257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9E-4626-9ACD-1562E31D8ECB}"/>
                </c:ext>
              </c:extLst>
            </c:dLbl>
            <c:dLbl>
              <c:idx val="6"/>
              <c:layout>
                <c:manualLayout>
                  <c:x val="1.6719242902208126E-2"/>
                  <c:y val="0.22975903818474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9E-4626-9ACD-1562E31D8EC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Data'!$D$5:$D$11</c:f>
              <c:numCache>
                <c:formatCode>#,##0</c:formatCode>
                <c:ptCount val="7"/>
                <c:pt idx="0">
                  <c:v>714144</c:v>
                </c:pt>
                <c:pt idx="1">
                  <c:v>9161</c:v>
                </c:pt>
                <c:pt idx="2">
                  <c:v>1141</c:v>
                </c:pt>
                <c:pt idx="3">
                  <c:v>2355</c:v>
                </c:pt>
                <c:pt idx="4">
                  <c:v>21990</c:v>
                </c:pt>
                <c:pt idx="5">
                  <c:v>1484</c:v>
                </c:pt>
                <c:pt idx="6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9E-4626-9ACD-1562E31D8E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 Value: </a:t>
            </a:r>
          </a:p>
        </c:rich>
      </c:tx>
      <c:layout>
        <c:manualLayout>
          <c:xMode val="edge"/>
          <c:yMode val="edge"/>
          <c:x val="0.21766578277936988"/>
          <c:y val="1.577287066246056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67527808562796"/>
          <c:y val="0.18296529968454259"/>
          <c:w val="0.43217698899671991"/>
          <c:h val="0.59621451104100942"/>
        </c:manualLayout>
      </c:layout>
      <c:pie3DChart>
        <c:varyColors val="1"/>
        <c:ser>
          <c:idx val="0"/>
          <c:order val="0"/>
          <c:tx>
            <c:strRef>
              <c:f>'Trades by Sec Type Data'!$F$4</c:f>
              <c:strCache>
                <c:ptCount val="1"/>
                <c:pt idx="0">
                  <c:v>Par Value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031-4B22-BE7E-A08E2D987BC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031-4B22-BE7E-A08E2D987BC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031-4B22-BE7E-A08E2D987BC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031-4B22-BE7E-A08E2D987BC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031-4B22-BE7E-A08E2D987BC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031-4B22-BE7E-A08E2D987BCA}"/>
              </c:ext>
            </c:extLst>
          </c:dPt>
          <c:dLbls>
            <c:dLbl>
              <c:idx val="1"/>
              <c:layout>
                <c:manualLayout>
                  <c:x val="-0.10322478617617593"/>
                  <c:y val="5.44481151212565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31-4B22-BE7E-A08E2D987BCA}"/>
                </c:ext>
              </c:extLst>
            </c:dLbl>
            <c:dLbl>
              <c:idx val="2"/>
              <c:layout>
                <c:manualLayout>
                  <c:x val="-4.1627462182369158E-2"/>
                  <c:y val="-1.88641877178601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31-4B22-BE7E-A08E2D987BCA}"/>
                </c:ext>
              </c:extLst>
            </c:dLbl>
            <c:dLbl>
              <c:idx val="3"/>
              <c:layout>
                <c:manualLayout>
                  <c:x val="0.20224910372007907"/>
                  <c:y val="-2.75290825239904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31-4B22-BE7E-A08E2D987BCA}"/>
                </c:ext>
              </c:extLst>
            </c:dLbl>
            <c:dLbl>
              <c:idx val="4"/>
              <c:layout>
                <c:manualLayout>
                  <c:x val="0.11180688376098098"/>
                  <c:y val="-2.6910752875133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31-4B22-BE7E-A08E2D987BCA}"/>
                </c:ext>
              </c:extLst>
            </c:dLbl>
            <c:dLbl>
              <c:idx val="5"/>
              <c:layout>
                <c:manualLayout>
                  <c:x val="0.10378201147569488"/>
                  <c:y val="-8.61978687995230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31-4B22-BE7E-A08E2D987BCA}"/>
                </c:ext>
              </c:extLst>
            </c:dLbl>
            <c:dLbl>
              <c:idx val="6"/>
              <c:layout>
                <c:manualLayout>
                  <c:x val="0.12554012767331529"/>
                  <c:y val="1.2978961226061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31-4B22-BE7E-A08E2D987BC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Data'!$F$5:$F$11</c:f>
              <c:numCache>
                <c:formatCode>"$"#,##0_);\("$"#,##0\)</c:formatCode>
                <c:ptCount val="7"/>
                <c:pt idx="0">
                  <c:v>127628226664</c:v>
                </c:pt>
                <c:pt idx="1">
                  <c:v>9668009497</c:v>
                </c:pt>
                <c:pt idx="2">
                  <c:v>1219013456</c:v>
                </c:pt>
                <c:pt idx="3">
                  <c:v>3907463000</c:v>
                </c:pt>
                <c:pt idx="4">
                  <c:v>66477704702</c:v>
                </c:pt>
                <c:pt idx="5">
                  <c:v>13450207000</c:v>
                </c:pt>
                <c:pt idx="6">
                  <c:v>889152334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31-4B22-BE7E-A08E2D987B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Par:</a:t>
            </a:r>
          </a:p>
        </c:rich>
      </c:tx>
      <c:layout>
        <c:manualLayout>
          <c:xMode val="edge"/>
          <c:yMode val="edge"/>
          <c:x val="0.25552503421005957"/>
          <c:y val="3.3783783783783786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9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259694311452158"/>
          <c:y val="0.30067567567567566"/>
          <c:w val="0.23618800459416314"/>
          <c:h val="0.3986486486486486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D72-4E1C-91C3-FD861B3D191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Data'!$D$6:$D$7</c:f>
              <c:numCache>
                <c:formatCode>"$"#,##0_);\("$"#,##0\)</c:formatCode>
                <c:ptCount val="2"/>
                <c:pt idx="0">
                  <c:v>97508954373</c:v>
                </c:pt>
                <c:pt idx="1">
                  <c:v>30119272291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72-4E1C-91C3-FD861B3D19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Bond Average Size</a:t>
            </a:r>
          </a:p>
        </c:rich>
      </c:tx>
      <c:layout>
        <c:manualLayout>
          <c:xMode val="edge"/>
          <c:yMode val="edge"/>
          <c:x val="0.34925373134328358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894039735099338"/>
          <c:w val="0.81791044776119404"/>
          <c:h val="0.60927152317880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Data'!$H$5,'Trades by Sec Type Data'!$H$16,'Trades by Sec Type Data'!$H$27,'Trades by Sec Type Data'!$H$38,'Trades by Sec Type Data'!$H$49)</c:f>
              <c:numCache>
                <c:formatCode>"$"#,##0</c:formatCode>
                <c:ptCount val="5"/>
                <c:pt idx="0" formatCode="&quot;$&quot;#,##0_);\(&quot;$&quot;#,##0\)">
                  <c:v>178714.97438051709</c:v>
                </c:pt>
                <c:pt idx="1">
                  <c:v>118488.15145602134</c:v>
                </c:pt>
                <c:pt idx="2">
                  <c:v>217985.29273156286</c:v>
                </c:pt>
                <c:pt idx="3">
                  <c:v>207479.95759584894</c:v>
                </c:pt>
                <c:pt idx="4">
                  <c:v>236823.75620315326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6-4333-A696-DFF26D8D69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993728"/>
        <c:axId val="105996288"/>
      </c:barChart>
      <c:catAx>
        <c:axId val="10599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0860927152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9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079470198675497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CP Average Size</a:t>
            </a:r>
          </a:p>
        </c:rich>
      </c:tx>
      <c:layout>
        <c:manualLayout>
          <c:xMode val="edge"/>
          <c:yMode val="edge"/>
          <c:x val="0.36716417910447763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511601148673257"/>
          <c:w val="0.81791044776119404"/>
          <c:h val="0.61386336460706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Data'!$H$10,'Trades by Sec Type Data'!$H$21,'Trades by Sec Type Data'!$H$32,'Trades by Sec Type Data'!$H$43,'Trades by Sec Type Data'!$H$54)</c:f>
              <c:numCache>
                <c:formatCode>"$"#,##0</c:formatCode>
                <c:ptCount val="5"/>
                <c:pt idx="0" formatCode="&quot;$&quot;#,##0_);\(&quot;$&quot;#,##0\)">
                  <c:v>9063481.8059299197</c:v>
                </c:pt>
                <c:pt idx="1">
                  <c:v>2982515.5279503106</c:v>
                </c:pt>
                <c:pt idx="2">
                  <c:v>9803493.5752078611</c:v>
                </c:pt>
                <c:pt idx="3">
                  <c:v>9959718.9811010677</c:v>
                </c:pt>
                <c:pt idx="4">
                  <c:v>8009849.0566037735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B-45F8-A915-D09E450D8D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016128"/>
        <c:axId val="106034688"/>
      </c:barChart>
      <c:catAx>
        <c:axId val="1060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3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3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795391770420052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1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Note Average Size</a:t>
            </a:r>
          </a:p>
        </c:rich>
      </c:tx>
      <c:layout>
        <c:manualLayout>
          <c:xMode val="edge"/>
          <c:yMode val="edge"/>
          <c:x val="0.30952470913757074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61771483638497"/>
          <c:w val="0.81547856061244595"/>
          <c:h val="0.5940613205874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Data'!$H$6,'Trades by Sec Type Data'!$H$17,'Trades by Sec Type Data'!$H$28,'Trades by Sec Type Data'!$H$39,'Trades by Sec Type Data'!$H$50)</c:f>
              <c:numCache>
                <c:formatCode>"$"#,##0</c:formatCode>
                <c:ptCount val="5"/>
                <c:pt idx="0" formatCode="&quot;$&quot;#,##0_);\(&quot;$&quot;#,##0\)">
                  <c:v>1055344.3398100643</c:v>
                </c:pt>
                <c:pt idx="1">
                  <c:v>532365.38761560118</c:v>
                </c:pt>
                <c:pt idx="2">
                  <c:v>1250227.2667066227</c:v>
                </c:pt>
                <c:pt idx="3">
                  <c:v>1309016.546160795</c:v>
                </c:pt>
                <c:pt idx="4">
                  <c:v>964539.24056189635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B-4630-94C5-891A070B23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686208"/>
        <c:axId val="112688128"/>
      </c:barChart>
      <c:catAx>
        <c:axId val="1126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8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61398583818661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Note Average Size</a:t>
            </a:r>
          </a:p>
        </c:rich>
      </c:tx>
      <c:layout>
        <c:manualLayout>
          <c:xMode val="edge"/>
          <c:yMode val="edge"/>
          <c:x val="0.30654851001124794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05290632212802"/>
          <c:w val="0.8154785606124459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Data'!$H$7,'Trades by Sec Type Data'!$H$18,'Trades by Sec Type Data'!$H$29,'Trades by Sec Type Data'!$H$40,'Trades by Sec Type Data'!$H$51)</c:f>
              <c:numCache>
                <c:formatCode>"$"#,##0</c:formatCode>
                <c:ptCount val="5"/>
                <c:pt idx="0" formatCode="&quot;$&quot;#,##0_);\(&quot;$&quot;#,##0\)">
                  <c:v>1068372.879929886</c:v>
                </c:pt>
                <c:pt idx="1">
                  <c:v>625868.55311355309</c:v>
                </c:pt>
                <c:pt idx="2">
                  <c:v>1207547.6278801844</c:v>
                </c:pt>
                <c:pt idx="3">
                  <c:v>1258763.9667487685</c:v>
                </c:pt>
                <c:pt idx="4">
                  <c:v>464910.71428571426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4-47BA-879F-38AEA2F96D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24608"/>
        <c:axId val="112747264"/>
      </c:barChart>
      <c:catAx>
        <c:axId val="11272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2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Variable Average Size</a:t>
            </a:r>
          </a:p>
        </c:rich>
      </c:tx>
      <c:layout>
        <c:manualLayout>
          <c:xMode val="edge"/>
          <c:yMode val="edge"/>
          <c:x val="0.28189951823812803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3344079400153"/>
          <c:y val="0.17105290632212802"/>
          <c:w val="0.8160249212156337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Data'!$H$8,'Trades by Sec Type Data'!$H$19,'Trades by Sec Type Data'!$H$30,'Trades by Sec Type Data'!$H$41,'Trades by Sec Type Data'!$H$52)</c:f>
              <c:numCache>
                <c:formatCode>"$"#,##0</c:formatCode>
                <c:ptCount val="5"/>
                <c:pt idx="0" formatCode="&quot;$&quot;#,##0_);\(&quot;$&quot;#,##0\)">
                  <c:v>1659219.9575371549</c:v>
                </c:pt>
                <c:pt idx="1">
                  <c:v>276283.67670364503</c:v>
                </c:pt>
                <c:pt idx="2">
                  <c:v>2165387.47099768</c:v>
                </c:pt>
                <c:pt idx="3">
                  <c:v>2415095.4676952749</c:v>
                </c:pt>
                <c:pt idx="4">
                  <c:v>1788462.8820960699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3-4AD1-B4AD-407D783CBA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79648"/>
        <c:axId val="112781568"/>
      </c:barChart>
      <c:catAx>
        <c:axId val="112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62024124316296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8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8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36816749375158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7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Variable Average Size</a:t>
            </a:r>
          </a:p>
        </c:rich>
      </c:tx>
      <c:layout>
        <c:manualLayout>
          <c:xMode val="edge"/>
          <c:yMode val="edge"/>
          <c:x val="0.2746268656716418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8358208955225"/>
          <c:y val="0.17049180327868851"/>
          <c:w val="0.81492537313432833"/>
          <c:h val="0.59672131147540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Data'!$H$9,'Trades by Sec Type Data'!$H$20,'Trades by Sec Type Data'!$H$31,'Trades by Sec Type Data'!$H$42,'Trades by Sec Type Data'!$H$53)</c:f>
              <c:numCache>
                <c:formatCode>"$"#,##0</c:formatCode>
                <c:ptCount val="5"/>
                <c:pt idx="0" formatCode="&quot;$&quot;#,##0_);\(&quot;$&quot;#,##0\)">
                  <c:v>3023087.9809913598</c:v>
                </c:pt>
                <c:pt idx="1">
                  <c:v>622253.66302186879</c:v>
                </c:pt>
                <c:pt idx="2">
                  <c:v>3264877.8822704977</c:v>
                </c:pt>
                <c:pt idx="3">
                  <c:v>3438462.8171446193</c:v>
                </c:pt>
                <c:pt idx="4">
                  <c:v>3100100.0667382185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A-4948-8BDC-6C4114DC4D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822144"/>
        <c:axId val="112828416"/>
      </c:barChart>
      <c:catAx>
        <c:axId val="11282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70491803278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2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68852459016393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CUSIPs:  </a:t>
            </a:r>
          </a:p>
        </c:rich>
      </c:tx>
      <c:layout>
        <c:manualLayout>
          <c:xMode val="edge"/>
          <c:yMode val="edge"/>
          <c:x val="0.25394341324259817"/>
          <c:y val="1.618128091272537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498443120966769"/>
          <c:y val="0.18770285858761437"/>
          <c:w val="0.4164041061866206"/>
          <c:h val="0.58899862522320368"/>
        </c:manualLayout>
      </c:layout>
      <c:pie3DChart>
        <c:varyColors val="1"/>
        <c:ser>
          <c:idx val="0"/>
          <c:order val="0"/>
          <c:tx>
            <c:strRef>
              <c:f>'Trades by Sec Type Data'!$B$4</c:f>
              <c:strCache>
                <c:ptCount val="1"/>
                <c:pt idx="0">
                  <c:v>CUSIPs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8E-43DD-8158-2C99FFFF798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8E-43DD-8158-2C99FFFF798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8E-43DD-8158-2C99FFFF798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8E-43DD-8158-2C99FFFF798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C8E-43DD-8158-2C99FFFF798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C8E-43DD-8158-2C99FFFF7989}"/>
              </c:ext>
            </c:extLst>
          </c:dPt>
          <c:dLbls>
            <c:dLbl>
              <c:idx val="1"/>
              <c:layout>
                <c:manualLayout>
                  <c:x val="0.12070857862010151"/>
                  <c:y val="-0.434130588045426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8E-43DD-8158-2C99FFFF7989}"/>
                </c:ext>
              </c:extLst>
            </c:dLbl>
            <c:dLbl>
              <c:idx val="2"/>
              <c:layout>
                <c:manualLayout>
                  <c:x val="0.14387308841915267"/>
                  <c:y val="-0.284525647886247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8E-43DD-8158-2C99FFFF7989}"/>
                </c:ext>
              </c:extLst>
            </c:dLbl>
            <c:dLbl>
              <c:idx val="3"/>
              <c:layout>
                <c:manualLayout>
                  <c:x val="0.17109681479089561"/>
                  <c:y val="-0.131791487229144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8E-43DD-8158-2C99FFFF7989}"/>
                </c:ext>
              </c:extLst>
            </c:dLbl>
            <c:dLbl>
              <c:idx val="4"/>
              <c:layout>
                <c:manualLayout>
                  <c:x val="0.18795068597497869"/>
                  <c:y val="6.27624459563913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8E-43DD-8158-2C99FFFF7989}"/>
                </c:ext>
              </c:extLst>
            </c:dLbl>
            <c:dLbl>
              <c:idx val="5"/>
              <c:layout>
                <c:manualLayout>
                  <c:x val="0.15082043766611192"/>
                  <c:y val="0.209758343313881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8E-43DD-8158-2C99FFFF7989}"/>
                </c:ext>
              </c:extLst>
            </c:dLbl>
            <c:dLbl>
              <c:idx val="6"/>
              <c:layout>
                <c:manualLayout>
                  <c:x val="1.8296198779568881E-2"/>
                  <c:y val="0.219175224456166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8E-43DD-8158-2C99FFFF79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Data'!$B$5:$B$11</c:f>
              <c:numCache>
                <c:formatCode>#,##0</c:formatCode>
                <c:ptCount val="7"/>
                <c:pt idx="0">
                  <c:v>117862</c:v>
                </c:pt>
                <c:pt idx="1">
                  <c:v>1750</c:v>
                </c:pt>
                <c:pt idx="2">
                  <c:v>219</c:v>
                </c:pt>
                <c:pt idx="3">
                  <c:v>314</c:v>
                </c:pt>
                <c:pt idx="4">
                  <c:v>2133</c:v>
                </c:pt>
                <c:pt idx="5">
                  <c:v>516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8E-43DD-8158-2C99FFFF79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12</xdr:col>
      <xdr:colOff>495300</xdr:colOff>
      <xdr:row>20</xdr:row>
      <xdr:rowOff>76200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12</xdr:col>
      <xdr:colOff>495300</xdr:colOff>
      <xdr:row>38</xdr:row>
      <xdr:rowOff>66675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133350</xdr:rowOff>
    </xdr:from>
    <xdr:to>
      <xdr:col>12</xdr:col>
      <xdr:colOff>514350</xdr:colOff>
      <xdr:row>40</xdr:row>
      <xdr:rowOff>19050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9050" y="6362700"/>
          <a:ext cx="6896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0.46104</cdr:x>
      <cdr:y>0.29944</cdr:y>
    </cdr:from>
    <cdr:to>
      <cdr:x>0.48787</cdr:x>
      <cdr:y>0.4097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FB1A3F9-59D1-4AE1-A6AC-5B42457A5535}"/>
            </a:ext>
          </a:extLst>
        </cdr:cNvPr>
        <cdr:cNvSpPr txBox="1"/>
      </cdr:nvSpPr>
      <cdr:spPr>
        <a:xfrm xmlns:a="http://schemas.openxmlformats.org/drawingml/2006/main">
          <a:off x="3175000" y="841375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0.4256</cdr:x>
      <cdr:y>0.02825</cdr:y>
    </cdr:from>
    <cdr:to>
      <cdr:x>0.54925</cdr:x>
      <cdr:y>0.14508</cdr:y>
    </cdr:to>
    <cdr:sp macro="" textlink="'New Issue Data'!$B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C2A7175-7DD9-44DA-BB57-D115F59F0D36}"/>
            </a:ext>
          </a:extLst>
        </cdr:cNvPr>
        <cdr:cNvSpPr txBox="1"/>
      </cdr:nvSpPr>
      <cdr:spPr>
        <a:xfrm xmlns:a="http://schemas.openxmlformats.org/drawingml/2006/main">
          <a:off x="2930906" y="79375"/>
          <a:ext cx="85151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62FF7A93-4438-48DD-BD16-EC16702EA648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714,144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0.46041</cdr:x>
      <cdr:y>0.12613</cdr:y>
    </cdr:from>
    <cdr:to>
      <cdr:x>0.48719</cdr:x>
      <cdr:y>0.23602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4260A9B-3671-4EF7-9178-C22BAF4BD919}"/>
            </a:ext>
          </a:extLst>
        </cdr:cNvPr>
        <cdr:cNvSpPr txBox="1"/>
      </cdr:nvSpPr>
      <cdr:spPr>
        <a:xfrm xmlns:a="http://schemas.openxmlformats.org/drawingml/2006/main">
          <a:off x="3175000" y="355600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0.42785</cdr:x>
      <cdr:y>0.03198</cdr:y>
    </cdr:from>
    <cdr:to>
      <cdr:x>0.70188</cdr:x>
      <cdr:y>0.22053</cdr:y>
    </cdr:to>
    <cdr:sp macro="" textlink="'New Issue Data'!$G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8DB2FDE-10FE-401E-BF5B-6EC83CABE623}"/>
            </a:ext>
          </a:extLst>
        </cdr:cNvPr>
        <cdr:cNvSpPr txBox="1"/>
      </cdr:nvSpPr>
      <cdr:spPr>
        <a:xfrm xmlns:a="http://schemas.openxmlformats.org/drawingml/2006/main">
          <a:off x="2950464" y="90169"/>
          <a:ext cx="1889739" cy="53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38523D82-CE50-460E-9602-B1BB79495558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 $127.63 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0.56862</cdr:x>
      <cdr:y>0.03694</cdr:y>
    </cdr:from>
    <cdr:to>
      <cdr:x>0.69131</cdr:x>
      <cdr:y>0.15338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517DBDF4-35FD-40A4-A39A-FD9C96285749}"/>
            </a:ext>
          </a:extLst>
        </cdr:cNvPr>
        <cdr:cNvSpPr txBox="1"/>
      </cdr:nvSpPr>
      <cdr:spPr>
        <a:xfrm xmlns:a="http://schemas.openxmlformats.org/drawingml/2006/main">
          <a:off x="3921252" y="104140"/>
          <a:ext cx="84606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Billion</a:t>
          </a:r>
          <a:r>
            <a:rPr lang="en-US" sz="1600" b="1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5</xdr:col>
      <xdr:colOff>523875</xdr:colOff>
      <xdr:row>20</xdr:row>
      <xdr:rowOff>133350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11</xdr:col>
      <xdr:colOff>523875</xdr:colOff>
      <xdr:row>20</xdr:row>
      <xdr:rowOff>133350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0</xdr:colOff>
      <xdr:row>38</xdr:row>
      <xdr:rowOff>133350</xdr:rowOff>
    </xdr:to>
    <xdr:graphicFrame macro="">
      <xdr:nvGraphicFramePr>
        <xdr:cNvPr id="3076" name="Chart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12</xdr:col>
      <xdr:colOff>0</xdr:colOff>
      <xdr:row>38</xdr:row>
      <xdr:rowOff>142875</xdr:rowOff>
    </xdr:to>
    <xdr:graphicFrame macro="">
      <xdr:nvGraphicFramePr>
        <xdr:cNvPr id="3077" name="Chart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6</xdr:col>
      <xdr:colOff>9525</xdr:colOff>
      <xdr:row>56</xdr:row>
      <xdr:rowOff>142875</xdr:rowOff>
    </xdr:to>
    <xdr:graphicFrame macro="">
      <xdr:nvGraphicFramePr>
        <xdr:cNvPr id="3078" name="Chart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39</xdr:row>
      <xdr:rowOff>0</xdr:rowOff>
    </xdr:from>
    <xdr:to>
      <xdr:col>11</xdr:col>
      <xdr:colOff>523875</xdr:colOff>
      <xdr:row>56</xdr:row>
      <xdr:rowOff>152400</xdr:rowOff>
    </xdr:to>
    <xdr:graphicFrame macro="">
      <xdr:nvGraphicFramePr>
        <xdr:cNvPr id="3079" name="Chart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552450</xdr:colOff>
      <xdr:row>21</xdr:row>
      <xdr:rowOff>28575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552450</xdr:colOff>
      <xdr:row>40</xdr:row>
      <xdr:rowOff>38100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9</xdr:col>
      <xdr:colOff>552450</xdr:colOff>
      <xdr:row>59</xdr:row>
      <xdr:rowOff>104775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60</xdr:row>
      <xdr:rowOff>28575</xdr:rowOff>
    </xdr:from>
    <xdr:to>
      <xdr:col>9</xdr:col>
      <xdr:colOff>342900</xdr:colOff>
      <xdr:row>62</xdr:row>
      <xdr:rowOff>123825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33350" y="9820275"/>
          <a:ext cx="56959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Other category includes CMOs, trusts, forwards, options, swaps, and insufficiently identified, invalid or non-municipal CUSIPs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0.07551</cdr:y>
    </cdr:from>
    <cdr:to>
      <cdr:x>0.48222</cdr:x>
      <cdr:y>0.18455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AA4CE6D-1CD8-4BDF-B2E8-646C32AE6E6C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0.41205</cdr:x>
      <cdr:y>3.39763E-7</cdr:y>
    </cdr:from>
    <cdr:to>
      <cdr:x>0.62638</cdr:x>
      <cdr:y>0.11375</cdr:y>
    </cdr:to>
    <cdr:sp macro="" textlink="'Trades by Sec Type Data'!$B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4972872-8AA7-43E9-B824-2C8650AB60F7}"/>
            </a:ext>
          </a:extLst>
        </cdr:cNvPr>
        <cdr:cNvSpPr txBox="1"/>
      </cdr:nvSpPr>
      <cdr:spPr>
        <a:xfrm xmlns:a="http://schemas.openxmlformats.org/drawingml/2006/main">
          <a:off x="2488310" y="1"/>
          <a:ext cx="1294278" cy="33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17014E68-9F07-4E3F-A3AF-97489BF4E275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122,858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0.07527</cdr:y>
    </cdr:from>
    <cdr:to>
      <cdr:x>0.48222</cdr:x>
      <cdr:y>0.18395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74E6FF2-9524-4899-A751-C9FC8D3330B6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0.43577</cdr:x>
      <cdr:y>0.01269</cdr:y>
    </cdr:from>
    <cdr:to>
      <cdr:x>0.6501</cdr:x>
      <cdr:y>0.11915</cdr:y>
    </cdr:to>
    <cdr:sp macro="" textlink="'Trades by Sec Type Data'!$D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E975920-39B7-48FD-822F-8CFD452D598A}"/>
            </a:ext>
          </a:extLst>
        </cdr:cNvPr>
        <cdr:cNvSpPr txBox="1"/>
      </cdr:nvSpPr>
      <cdr:spPr>
        <a:xfrm xmlns:a="http://schemas.openxmlformats.org/drawingml/2006/main">
          <a:off x="2631566" y="37464"/>
          <a:ext cx="1294278" cy="31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C4731BED-83C0-4B81-8FB9-E54CA292B2DE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750,600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0.42639</cdr:x>
      <cdr:y>0.02936</cdr:y>
    </cdr:from>
    <cdr:to>
      <cdr:x>0.45698</cdr:x>
      <cdr:y>0.13809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001B212-3D02-4A66-AE5B-1FAFA0BFEADB}"/>
            </a:ext>
          </a:extLst>
        </cdr:cNvPr>
        <cdr:cNvSpPr txBox="1"/>
      </cdr:nvSpPr>
      <cdr:spPr>
        <a:xfrm xmlns:a="http://schemas.openxmlformats.org/drawingml/2006/main">
          <a:off x="2574925" y="88646"/>
          <a:ext cx="184731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60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0.41068</cdr:x>
      <cdr:y>0</cdr:y>
    </cdr:from>
    <cdr:to>
      <cdr:x>0.71785</cdr:x>
      <cdr:y>0.08919</cdr:y>
    </cdr:to>
    <cdr:sp macro="" textlink="'Trades by Sec Type Data'!$F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C7B79176-3137-475E-AD19-BA7E73EEA32C}"/>
            </a:ext>
          </a:extLst>
        </cdr:cNvPr>
        <cdr:cNvSpPr txBox="1"/>
      </cdr:nvSpPr>
      <cdr:spPr>
        <a:xfrm xmlns:a="http://schemas.openxmlformats.org/drawingml/2006/main">
          <a:off x="2480057" y="0"/>
          <a:ext cx="1854947" cy="269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3954A81F-26F9-4E1E-9CB9-9259F46E0FCA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pPr/>
            <a:t>$223,239,776,653 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66675</xdr:rowOff>
    </xdr:from>
    <xdr:to>
      <xdr:col>4</xdr:col>
      <xdr:colOff>504825</xdr:colOff>
      <xdr:row>12</xdr:row>
      <xdr:rowOff>133350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85725" y="1762125"/>
          <a:ext cx="350520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workbookViewId="0">
      <selection activeCell="A3" sqref="A3"/>
    </sheetView>
  </sheetViews>
  <sheetFormatPr defaultRowHeight="12.75" x14ac:dyDescent="0.2"/>
  <cols>
    <col min="1" max="16384" width="9.33203125" style="1"/>
  </cols>
  <sheetData>
    <row r="1" spans="1:13" ht="15.75" x14ac:dyDescent="0.25">
      <c r="A1" s="55" t="s">
        <v>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42" spans="1:1" x14ac:dyDescent="0.2">
      <c r="A42" s="51" t="s">
        <v>42</v>
      </c>
    </row>
  </sheetData>
  <mergeCells count="2">
    <mergeCell ref="A1:M1"/>
    <mergeCell ref="A2:M2"/>
  </mergeCells>
  <phoneticPr fontId="0" type="noConversion"/>
  <hyperlinks>
    <hyperlink ref="A42" location="Definitions!A1" display="Click here for common definitions" xr:uid="{00000000-0004-0000-0000-000000000000}"/>
  </hyperlinks>
  <printOptions horizontalCentered="1"/>
  <pageMargins left="0.75" right="0.75" top="1" bottom="1" header="0.5" footer="0.5"/>
  <pageSetup scale="83" orientation="landscape" r:id="rId1"/>
  <headerFooter alignWithMargins="0">
    <oddFooter>&amp;CPage &amp;P of &amp;N&amp;R&amp;D
&amp;[File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9"/>
  <sheetViews>
    <sheetView zoomScale="75" workbookViewId="0">
      <selection activeCell="A2" sqref="A2:L2"/>
    </sheetView>
  </sheetViews>
  <sheetFormatPr defaultRowHeight="12.75" x14ac:dyDescent="0.2"/>
  <cols>
    <col min="1" max="16384" width="9.33203125" style="1"/>
  </cols>
  <sheetData>
    <row r="1" spans="1:12" ht="15.75" x14ac:dyDescent="0.25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59" spans="1:1" x14ac:dyDescent="0.2">
      <c r="A59" s="51" t="s">
        <v>42</v>
      </c>
    </row>
  </sheetData>
  <mergeCells count="2">
    <mergeCell ref="A1:L1"/>
    <mergeCell ref="A2:L2"/>
  </mergeCells>
  <phoneticPr fontId="0" type="noConversion"/>
  <hyperlinks>
    <hyperlink ref="A59" location="Definitions!A1" display="Click here for common definitions" xr:uid="{00000000-0004-0000-0100-000000000000}"/>
  </hyperlinks>
  <printOptions horizontalCentered="1"/>
  <pageMargins left="0.32" right="0.32" top="1.02" bottom="0.8" header="0.5" footer="0.31"/>
  <pageSetup scale="84" orientation="portrait" r:id="rId1"/>
  <headerFooter alignWithMargins="0">
    <oddFooter>&amp;CPage &amp;P of &amp;N&amp;R&amp;D
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5"/>
  <sheetViews>
    <sheetView workbookViewId="0">
      <selection activeCell="A3" sqref="A3"/>
    </sheetView>
  </sheetViews>
  <sheetFormatPr defaultRowHeight="12.75" x14ac:dyDescent="0.2"/>
  <cols>
    <col min="1" max="10" width="10.6640625" customWidth="1"/>
  </cols>
  <sheetData>
    <row r="1" spans="1:10" ht="15.75" x14ac:dyDescent="0.25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</row>
    <row r="65" spans="1:1" x14ac:dyDescent="0.2">
      <c r="A65" s="51" t="s">
        <v>42</v>
      </c>
    </row>
  </sheetData>
  <mergeCells count="2">
    <mergeCell ref="A1:J1"/>
    <mergeCell ref="A2:J2"/>
  </mergeCells>
  <phoneticPr fontId="0" type="noConversion"/>
  <hyperlinks>
    <hyperlink ref="A65" location="Definitions!A1" display="Click here for common definitions" xr:uid="{00000000-0004-0000-0200-000000000000}"/>
  </hyperlinks>
  <printOptions horizontalCentered="1"/>
  <pageMargins left="0.75" right="0.75" top="1" bottom="1" header="0.5" footer="0.5"/>
  <pageSetup scale="75" orientation="portrait" r:id="rId1"/>
  <headerFooter alignWithMargins="0">
    <oddFooter>&amp;CPage &amp;P of &amp;N&amp;R&amp;D
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9"/>
  <sheetViews>
    <sheetView workbookViewId="0">
      <selection activeCell="A3" sqref="A3"/>
    </sheetView>
  </sheetViews>
  <sheetFormatPr defaultRowHeight="12.75" x14ac:dyDescent="0.2"/>
  <cols>
    <col min="1" max="1" width="17.1640625" style="1" bestFit="1" customWidth="1"/>
    <col min="2" max="2" width="9.33203125" style="6"/>
    <col min="3" max="3" width="9.33203125" style="7"/>
    <col min="4" max="4" width="18.1640625" style="14" customWidth="1"/>
    <col min="5" max="5" width="9.33203125" style="7"/>
    <col min="6" max="6" width="9.33203125" style="8"/>
    <col min="7" max="7" width="0" style="1" hidden="1" customWidth="1"/>
    <col min="8" max="16384" width="9.33203125" style="1"/>
  </cols>
  <sheetData>
    <row r="1" spans="1:7" ht="15.75" x14ac:dyDescent="0.25">
      <c r="A1" s="55" t="s">
        <v>45</v>
      </c>
      <c r="B1" s="55"/>
      <c r="C1" s="55"/>
      <c r="D1" s="55"/>
      <c r="E1" s="55"/>
    </row>
    <row r="2" spans="1:7" ht="15.75" x14ac:dyDescent="0.25">
      <c r="A2" s="55" t="s">
        <v>49</v>
      </c>
      <c r="B2" s="55"/>
      <c r="C2" s="55"/>
      <c r="D2" s="55"/>
      <c r="E2" s="55"/>
    </row>
    <row r="5" spans="1:7" s="9" customFormat="1" ht="25.5" x14ac:dyDescent="0.2">
      <c r="A5" s="27" t="s">
        <v>31</v>
      </c>
      <c r="B5" s="22" t="s">
        <v>3</v>
      </c>
      <c r="C5" s="4" t="s">
        <v>2</v>
      </c>
      <c r="D5" s="17" t="s">
        <v>4</v>
      </c>
      <c r="E5" s="4" t="s">
        <v>2</v>
      </c>
      <c r="F5" s="28"/>
    </row>
    <row r="6" spans="1:7" x14ac:dyDescent="0.2">
      <c r="A6" s="1" t="s">
        <v>32</v>
      </c>
      <c r="B6" s="6">
        <v>626890</v>
      </c>
      <c r="C6" s="7">
        <f>B6/B$9</f>
        <v>0.87782015951964865</v>
      </c>
      <c r="D6" s="14">
        <v>97508954373</v>
      </c>
      <c r="E6" s="7">
        <f>D6/D$9</f>
        <v>0.76400775064991389</v>
      </c>
    </row>
    <row r="7" spans="1:7" x14ac:dyDescent="0.2">
      <c r="A7" s="1" t="s">
        <v>30</v>
      </c>
      <c r="B7" s="6">
        <v>87254</v>
      </c>
      <c r="C7" s="7">
        <f>B7/B$9</f>
        <v>0.1221798404803513</v>
      </c>
      <c r="D7" s="14">
        <v>30119272291</v>
      </c>
      <c r="E7" s="7">
        <f>D7/D$9</f>
        <v>0.23599224935008614</v>
      </c>
    </row>
    <row r="9" spans="1:7" x14ac:dyDescent="0.2">
      <c r="A9" s="9" t="s">
        <v>12</v>
      </c>
      <c r="B9" s="10">
        <f>SUM(B6:B7)</f>
        <v>714144</v>
      </c>
      <c r="C9" s="29">
        <f>SUM(C6:C7)</f>
        <v>1</v>
      </c>
      <c r="D9" s="15">
        <f>SUM(D6:D7)</f>
        <v>127628226664</v>
      </c>
      <c r="E9" s="29">
        <f>SUM(E6:E7)</f>
        <v>1</v>
      </c>
      <c r="G9" s="54">
        <f>+D9/1000000000</f>
        <v>127.628226664</v>
      </c>
    </row>
  </sheetData>
  <mergeCells count="2">
    <mergeCell ref="A1:E1"/>
    <mergeCell ref="A2:E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&amp;CPage &amp;P of &amp;N&amp;R&amp;D
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5"/>
  <sheetViews>
    <sheetView zoomScaleNormal="100" workbookViewId="0">
      <selection activeCell="A2" sqref="A2:H2"/>
    </sheetView>
  </sheetViews>
  <sheetFormatPr defaultRowHeight="12.75" x14ac:dyDescent="0.2"/>
  <cols>
    <col min="1" max="1" width="13.83203125" style="1" bestFit="1" customWidth="1"/>
    <col min="2" max="2" width="10.1640625" style="1" customWidth="1"/>
    <col min="3" max="3" width="8.83203125" style="1" customWidth="1"/>
    <col min="4" max="4" width="11.5" style="1" customWidth="1"/>
    <col min="5" max="5" width="9.33203125" style="1"/>
    <col min="6" max="6" width="19.83203125" style="16" customWidth="1"/>
    <col min="7" max="7" width="9.33203125" style="1"/>
    <col min="8" max="8" width="11.6640625" style="16" customWidth="1"/>
    <col min="9" max="9" width="12.5" style="1" customWidth="1"/>
    <col min="10" max="10" width="10.83203125" style="1" customWidth="1"/>
    <col min="11" max="12" width="9.33203125" style="8"/>
    <col min="13" max="13" width="14.6640625" style="8" customWidth="1"/>
    <col min="14" max="14" width="9.33203125" style="8"/>
    <col min="15" max="16384" width="9.33203125" style="1"/>
  </cols>
  <sheetData>
    <row r="1" spans="1:14" ht="15.75" x14ac:dyDescent="0.25">
      <c r="A1" s="55" t="s">
        <v>48</v>
      </c>
      <c r="B1" s="55"/>
      <c r="C1" s="55"/>
      <c r="D1" s="55"/>
      <c r="E1" s="55"/>
      <c r="F1" s="55"/>
      <c r="G1" s="55"/>
      <c r="H1" s="55"/>
    </row>
    <row r="2" spans="1:14" ht="15.75" x14ac:dyDescent="0.25">
      <c r="A2" s="55" t="s">
        <v>49</v>
      </c>
      <c r="B2" s="55"/>
      <c r="C2" s="55"/>
      <c r="D2" s="55"/>
      <c r="E2" s="55"/>
      <c r="F2" s="55"/>
      <c r="G2" s="55"/>
      <c r="H2" s="55"/>
    </row>
    <row r="4" spans="1:14" ht="38.25" x14ac:dyDescent="0.2">
      <c r="A4" s="2" t="s">
        <v>0</v>
      </c>
      <c r="B4" s="3" t="s">
        <v>1</v>
      </c>
      <c r="C4" s="4" t="s">
        <v>2</v>
      </c>
      <c r="D4" s="5" t="s">
        <v>3</v>
      </c>
      <c r="E4" s="4" t="s">
        <v>2</v>
      </c>
      <c r="F4" s="13" t="s">
        <v>4</v>
      </c>
      <c r="G4" s="4" t="s">
        <v>2</v>
      </c>
      <c r="H4" s="17" t="s">
        <v>29</v>
      </c>
      <c r="J4" s="9"/>
    </row>
    <row r="5" spans="1:14" x14ac:dyDescent="0.2">
      <c r="A5" s="51" t="s">
        <v>5</v>
      </c>
      <c r="B5" s="6">
        <v>117862</v>
      </c>
      <c r="C5" s="7">
        <f>B5/B$13</f>
        <v>0.95933516742906444</v>
      </c>
      <c r="D5" s="6">
        <v>714144</v>
      </c>
      <c r="E5" s="7">
        <f>D5/D$13</f>
        <v>0.95143085531574745</v>
      </c>
      <c r="F5" s="14">
        <v>127628226664</v>
      </c>
      <c r="G5" s="7">
        <f>F5/F$13</f>
        <v>0.57170916660780879</v>
      </c>
      <c r="H5" s="14">
        <f>IF(D5=0,"-",+F5/D5)</f>
        <v>178714.97438051709</v>
      </c>
      <c r="I5" s="25"/>
    </row>
    <row r="6" spans="1:14" x14ac:dyDescent="0.2">
      <c r="A6" s="51" t="s">
        <v>6</v>
      </c>
      <c r="B6" s="6">
        <v>1750</v>
      </c>
      <c r="C6" s="7">
        <f t="shared" ref="C6:C11" si="0">B6/B$13</f>
        <v>1.4244086669162773E-2</v>
      </c>
      <c r="D6" s="6">
        <v>9161</v>
      </c>
      <c r="E6" s="7">
        <f t="shared" ref="E6:E11" si="1">D6/D$13</f>
        <v>1.2204902744471089E-2</v>
      </c>
      <c r="F6" s="14">
        <v>9668009497</v>
      </c>
      <c r="G6" s="7">
        <f t="shared" ref="G6:G11" si="2">F6/F$13</f>
        <v>4.3307736828763203E-2</v>
      </c>
      <c r="H6" s="14">
        <f t="shared" ref="H6:H11" si="3">IF(D6=0,"-",+F6/D6)</f>
        <v>1055344.3398100643</v>
      </c>
    </row>
    <row r="7" spans="1:14" x14ac:dyDescent="0.2">
      <c r="A7" s="51" t="s">
        <v>7</v>
      </c>
      <c r="B7" s="6">
        <v>219</v>
      </c>
      <c r="C7" s="7">
        <f t="shared" si="0"/>
        <v>1.7825457031695128E-3</v>
      </c>
      <c r="D7" s="6">
        <v>1141</v>
      </c>
      <c r="E7" s="7">
        <f t="shared" si="1"/>
        <v>1.5201172395416999E-3</v>
      </c>
      <c r="F7" s="14">
        <v>1219013456</v>
      </c>
      <c r="G7" s="7">
        <f t="shared" si="2"/>
        <v>5.4605566905525675E-3</v>
      </c>
      <c r="H7" s="14">
        <f t="shared" si="3"/>
        <v>1068372.879929886</v>
      </c>
    </row>
    <row r="8" spans="1:14" x14ac:dyDescent="0.2">
      <c r="A8" s="51" t="s">
        <v>8</v>
      </c>
      <c r="B8" s="6">
        <v>314</v>
      </c>
      <c r="C8" s="7">
        <f t="shared" si="0"/>
        <v>2.5557961223526349E-3</v>
      </c>
      <c r="D8" s="6">
        <v>2355</v>
      </c>
      <c r="E8" s="7">
        <f t="shared" si="1"/>
        <v>3.1374900079936051E-3</v>
      </c>
      <c r="F8" s="14">
        <v>3907463000</v>
      </c>
      <c r="G8" s="7">
        <f t="shared" si="2"/>
        <v>1.7503435358088949E-2</v>
      </c>
      <c r="H8" s="14">
        <f t="shared" si="3"/>
        <v>1659219.9575371549</v>
      </c>
    </row>
    <row r="9" spans="1:14" x14ac:dyDescent="0.2">
      <c r="A9" s="51" t="s">
        <v>9</v>
      </c>
      <c r="B9" s="6">
        <v>2133</v>
      </c>
      <c r="C9" s="7">
        <f t="shared" si="0"/>
        <v>1.7361506780185255E-2</v>
      </c>
      <c r="D9" s="6">
        <v>21990</v>
      </c>
      <c r="E9" s="7">
        <f t="shared" si="1"/>
        <v>2.9296562749800161E-2</v>
      </c>
      <c r="F9" s="14">
        <v>66477704702</v>
      </c>
      <c r="G9" s="7">
        <f t="shared" si="2"/>
        <v>0.2977861100682419</v>
      </c>
      <c r="H9" s="14">
        <f t="shared" si="3"/>
        <v>3023087.9809913598</v>
      </c>
    </row>
    <row r="10" spans="1:14" x14ac:dyDescent="0.2">
      <c r="A10" s="51" t="s">
        <v>10</v>
      </c>
      <c r="B10" s="6">
        <v>516</v>
      </c>
      <c r="C10" s="7">
        <f t="shared" si="0"/>
        <v>4.1999706978788518E-3</v>
      </c>
      <c r="D10" s="6">
        <v>1484</v>
      </c>
      <c r="E10" s="7">
        <f t="shared" si="1"/>
        <v>1.9770849986677323E-3</v>
      </c>
      <c r="F10" s="14">
        <v>13450207000</v>
      </c>
      <c r="G10" s="7">
        <f t="shared" si="2"/>
        <v>6.0250046840473089E-2</v>
      </c>
      <c r="H10" s="14">
        <f t="shared" si="3"/>
        <v>9063481.8059299197</v>
      </c>
    </row>
    <row r="11" spans="1:14" x14ac:dyDescent="0.2">
      <c r="A11" s="51" t="s">
        <v>11</v>
      </c>
      <c r="B11" s="6">
        <v>64</v>
      </c>
      <c r="C11" s="7">
        <f t="shared" si="0"/>
        <v>5.209265981865243E-4</v>
      </c>
      <c r="D11" s="6">
        <v>325</v>
      </c>
      <c r="E11" s="7">
        <f t="shared" si="1"/>
        <v>4.3298694377831066E-4</v>
      </c>
      <c r="F11" s="14">
        <v>889152334</v>
      </c>
      <c r="G11" s="7">
        <f t="shared" si="2"/>
        <v>3.9829476060714878E-3</v>
      </c>
      <c r="H11" s="14">
        <f t="shared" si="3"/>
        <v>2735853.3353846152</v>
      </c>
    </row>
    <row r="12" spans="1:14" x14ac:dyDescent="0.2">
      <c r="B12" s="6"/>
      <c r="C12" s="8"/>
      <c r="D12" s="6"/>
      <c r="E12" s="7"/>
      <c r="F12" s="14"/>
      <c r="G12" s="7"/>
      <c r="H12" s="14"/>
    </row>
    <row r="13" spans="1:14" x14ac:dyDescent="0.2">
      <c r="A13" s="9" t="s">
        <v>12</v>
      </c>
      <c r="B13" s="10">
        <f t="shared" ref="B13:G13" si="4">SUM(B5:B11)</f>
        <v>122858</v>
      </c>
      <c r="C13" s="11">
        <f t="shared" si="4"/>
        <v>0.99999999999999989</v>
      </c>
      <c r="D13" s="10">
        <f t="shared" si="4"/>
        <v>750600</v>
      </c>
      <c r="E13" s="12">
        <f t="shared" si="4"/>
        <v>1</v>
      </c>
      <c r="F13" s="15">
        <f t="shared" si="4"/>
        <v>223239776653</v>
      </c>
      <c r="G13" s="12">
        <f t="shared" si="4"/>
        <v>1</v>
      </c>
      <c r="H13" s="15">
        <f>F13/D13</f>
        <v>297415.1034545697</v>
      </c>
    </row>
    <row r="14" spans="1:14" x14ac:dyDescent="0.2">
      <c r="E14" s="16"/>
      <c r="F14" s="1"/>
      <c r="G14" s="16"/>
      <c r="H14" s="1"/>
    </row>
    <row r="15" spans="1:14" ht="51" x14ac:dyDescent="0.2">
      <c r="A15" s="18" t="s">
        <v>0</v>
      </c>
      <c r="B15" s="19" t="s">
        <v>17</v>
      </c>
      <c r="C15" s="4" t="s">
        <v>2</v>
      </c>
      <c r="D15" s="19" t="s">
        <v>18</v>
      </c>
      <c r="E15" s="4" t="s">
        <v>2</v>
      </c>
      <c r="F15" s="17" t="s">
        <v>19</v>
      </c>
      <c r="G15" s="4" t="s">
        <v>2</v>
      </c>
      <c r="H15" s="17" t="s">
        <v>20</v>
      </c>
    </row>
    <row r="16" spans="1:14" x14ac:dyDescent="0.2">
      <c r="A16" s="1" t="s">
        <v>5</v>
      </c>
      <c r="B16" s="6">
        <v>85137</v>
      </c>
      <c r="C16" s="7">
        <f t="shared" ref="C16:C22" si="5">B16/B$24</f>
        <v>0.97886749065823508</v>
      </c>
      <c r="D16" s="6">
        <v>281864</v>
      </c>
      <c r="E16" s="7">
        <f t="shared" ref="E16:E22" si="6">D16/D$24</f>
        <v>0.98045790692982515</v>
      </c>
      <c r="F16" s="20">
        <v>33397544322</v>
      </c>
      <c r="G16" s="7">
        <f t="shared" ref="G16:G22" si="7">F16/F$24</f>
        <v>0.9040633230447338</v>
      </c>
      <c r="H16" s="20">
        <f t="shared" ref="H16:H22" si="8">IF(D16=0,"-",+F16/D16)</f>
        <v>118488.15145602134</v>
      </c>
      <c r="J16" s="8"/>
      <c r="M16" s="1"/>
      <c r="N16" s="1"/>
    </row>
    <row r="17" spans="1:14" x14ac:dyDescent="0.2">
      <c r="A17" s="1" t="s">
        <v>6</v>
      </c>
      <c r="B17" s="6">
        <v>913</v>
      </c>
      <c r="C17" s="7">
        <f t="shared" si="5"/>
        <v>1.0497269330267319E-2</v>
      </c>
      <c r="D17" s="6">
        <v>2487</v>
      </c>
      <c r="E17" s="7">
        <f t="shared" si="6"/>
        <v>8.6509764089577786E-3</v>
      </c>
      <c r="F17" s="20">
        <v>1323992719</v>
      </c>
      <c r="G17" s="7">
        <f t="shared" si="7"/>
        <v>3.5840157757877099E-2</v>
      </c>
      <c r="H17" s="20">
        <f t="shared" si="8"/>
        <v>532365.38761560118</v>
      </c>
      <c r="J17" s="8"/>
      <c r="M17" s="1"/>
      <c r="N17" s="1"/>
    </row>
    <row r="18" spans="1:14" x14ac:dyDescent="0.2">
      <c r="A18" s="1" t="s">
        <v>7</v>
      </c>
      <c r="B18" s="6">
        <v>108</v>
      </c>
      <c r="C18" s="7">
        <f t="shared" si="5"/>
        <v>1.2417361310721471E-3</v>
      </c>
      <c r="D18" s="6">
        <v>273</v>
      </c>
      <c r="E18" s="7">
        <f t="shared" si="6"/>
        <v>9.4962467215338703E-4</v>
      </c>
      <c r="F18" s="20">
        <v>170862115</v>
      </c>
      <c r="G18" s="7">
        <f t="shared" si="7"/>
        <v>4.6251954928194271E-3</v>
      </c>
      <c r="H18" s="20">
        <f t="shared" si="8"/>
        <v>625868.55311355309</v>
      </c>
      <c r="J18" s="8"/>
      <c r="M18" s="1"/>
      <c r="N18" s="1"/>
    </row>
    <row r="19" spans="1:14" x14ac:dyDescent="0.2">
      <c r="A19" s="1" t="s">
        <v>8</v>
      </c>
      <c r="B19" s="6">
        <v>178</v>
      </c>
      <c r="C19" s="7">
        <f t="shared" si="5"/>
        <v>2.0465651049152056E-3</v>
      </c>
      <c r="D19" s="6">
        <v>631</v>
      </c>
      <c r="E19" s="7">
        <f t="shared" si="6"/>
        <v>2.1949200297757773E-3</v>
      </c>
      <c r="F19" s="20">
        <v>174335000</v>
      </c>
      <c r="G19" s="7">
        <f t="shared" si="7"/>
        <v>4.7192056369001105E-3</v>
      </c>
      <c r="H19" s="20">
        <f t="shared" si="8"/>
        <v>276283.67670364503</v>
      </c>
      <c r="J19" s="8"/>
      <c r="M19" s="1"/>
      <c r="N19" s="1"/>
    </row>
    <row r="20" spans="1:14" x14ac:dyDescent="0.2">
      <c r="A20" s="1" t="s">
        <v>9</v>
      </c>
      <c r="B20" s="6">
        <v>557</v>
      </c>
      <c r="C20" s="7">
        <f t="shared" si="5"/>
        <v>6.4041391204369075E-3</v>
      </c>
      <c r="D20" s="6">
        <v>2012</v>
      </c>
      <c r="E20" s="7">
        <f t="shared" si="6"/>
        <v>6.9986990489839364E-3</v>
      </c>
      <c r="F20" s="20">
        <v>1251974370</v>
      </c>
      <c r="G20" s="7">
        <f t="shared" si="7"/>
        <v>3.3890638736676311E-2</v>
      </c>
      <c r="H20" s="20">
        <f t="shared" si="8"/>
        <v>622253.66302186879</v>
      </c>
      <c r="J20" s="8"/>
      <c r="M20" s="1"/>
      <c r="N20" s="1"/>
    </row>
    <row r="21" spans="1:14" x14ac:dyDescent="0.2">
      <c r="A21" s="1" t="s">
        <v>10</v>
      </c>
      <c r="B21" s="6">
        <v>64</v>
      </c>
      <c r="C21" s="7">
        <f t="shared" si="5"/>
        <v>7.3584363322793907E-4</v>
      </c>
      <c r="D21" s="6">
        <v>161</v>
      </c>
      <c r="E21" s="7">
        <f t="shared" si="6"/>
        <v>5.6003506306481798E-4</v>
      </c>
      <c r="F21" s="20">
        <v>480185000</v>
      </c>
      <c r="G21" s="7">
        <f t="shared" si="7"/>
        <v>1.299849002641397E-2</v>
      </c>
      <c r="H21" s="20">
        <f t="shared" si="8"/>
        <v>2982515.5279503106</v>
      </c>
      <c r="J21" s="8"/>
      <c r="M21" s="1"/>
      <c r="N21" s="1"/>
    </row>
    <row r="22" spans="1:14" x14ac:dyDescent="0.2">
      <c r="A22" s="1" t="s">
        <v>11</v>
      </c>
      <c r="B22" s="6">
        <v>18</v>
      </c>
      <c r="C22" s="7">
        <f t="shared" si="5"/>
        <v>2.0695602184535785E-4</v>
      </c>
      <c r="D22" s="6">
        <v>54</v>
      </c>
      <c r="E22" s="7">
        <f t="shared" si="6"/>
        <v>1.878378472391315E-4</v>
      </c>
      <c r="F22" s="20">
        <v>142705000</v>
      </c>
      <c r="G22" s="7">
        <f t="shared" si="7"/>
        <v>3.8629893045792883E-3</v>
      </c>
      <c r="H22" s="20">
        <f t="shared" si="8"/>
        <v>2642685.1851851852</v>
      </c>
      <c r="N22" s="1"/>
    </row>
    <row r="23" spans="1:14" x14ac:dyDescent="0.2">
      <c r="B23" s="6"/>
      <c r="C23" s="8"/>
      <c r="D23" s="6"/>
      <c r="E23" s="8"/>
      <c r="F23" s="20"/>
      <c r="G23" s="14"/>
      <c r="H23" s="20"/>
      <c r="N23" s="1"/>
    </row>
    <row r="24" spans="1:14" x14ac:dyDescent="0.2">
      <c r="A24" s="9" t="s">
        <v>12</v>
      </c>
      <c r="B24" s="10">
        <f t="shared" ref="B24:G24" si="9">SUM(B16:B22)</f>
        <v>86975</v>
      </c>
      <c r="C24" s="11">
        <f t="shared" si="9"/>
        <v>1</v>
      </c>
      <c r="D24" s="10">
        <f t="shared" si="9"/>
        <v>287482</v>
      </c>
      <c r="E24" s="11">
        <f t="shared" si="9"/>
        <v>0.99999999999999989</v>
      </c>
      <c r="F24" s="21">
        <f t="shared" si="9"/>
        <v>36941598526</v>
      </c>
      <c r="G24" s="11">
        <f t="shared" si="9"/>
        <v>1</v>
      </c>
      <c r="H24" s="20"/>
      <c r="J24" s="24"/>
    </row>
    <row r="25" spans="1:14" x14ac:dyDescent="0.2">
      <c r="A25" s="9"/>
      <c r="B25" s="10"/>
      <c r="C25" s="11"/>
      <c r="D25" s="10"/>
      <c r="E25" s="11"/>
      <c r="F25" s="21"/>
      <c r="G25" s="11"/>
      <c r="H25" s="20"/>
    </row>
    <row r="26" spans="1:14" ht="38.25" x14ac:dyDescent="0.2">
      <c r="A26" s="18" t="s">
        <v>0</v>
      </c>
      <c r="B26" s="19" t="s">
        <v>13</v>
      </c>
      <c r="C26" s="4" t="s">
        <v>2</v>
      </c>
      <c r="D26" s="19" t="s">
        <v>14</v>
      </c>
      <c r="E26" s="4" t="s">
        <v>2</v>
      </c>
      <c r="F26" s="17" t="s">
        <v>15</v>
      </c>
      <c r="G26" s="4" t="s">
        <v>2</v>
      </c>
      <c r="H26" s="17" t="s">
        <v>16</v>
      </c>
      <c r="J26" s="8"/>
    </row>
    <row r="27" spans="1:14" x14ac:dyDescent="0.2">
      <c r="A27" s="1" t="s">
        <v>5</v>
      </c>
      <c r="B27" s="6">
        <v>116704</v>
      </c>
      <c r="C27" s="7">
        <f>B27/B$35</f>
        <v>0.95904279797514957</v>
      </c>
      <c r="D27" s="6">
        <v>432280</v>
      </c>
      <c r="E27" s="7">
        <f>D27/D$35</f>
        <v>0.93341221891612935</v>
      </c>
      <c r="F27" s="20">
        <v>94230682342</v>
      </c>
      <c r="G27" s="7">
        <f>F27/F$35</f>
        <v>0.50580571044426792</v>
      </c>
      <c r="H27" s="20">
        <f t="shared" ref="H27:H33" si="10">IF(D27=0,"-",+F27/D27)</f>
        <v>217985.29273156286</v>
      </c>
      <c r="J27" s="8"/>
    </row>
    <row r="28" spans="1:14" x14ac:dyDescent="0.2">
      <c r="A28" s="1" t="s">
        <v>6</v>
      </c>
      <c r="B28" s="6">
        <v>1743</v>
      </c>
      <c r="C28" s="7">
        <f t="shared" ref="C28:C33" si="11">B28/B$35</f>
        <v>1.43235158766682E-2</v>
      </c>
      <c r="D28" s="6">
        <v>6674</v>
      </c>
      <c r="E28" s="7">
        <f t="shared" ref="E28:E33" si="12">D28/D$35</f>
        <v>1.4411014039618412E-2</v>
      </c>
      <c r="F28" s="20">
        <v>8344016778</v>
      </c>
      <c r="G28" s="7">
        <f t="shared" ref="G28:G33" si="13">F28/F$35</f>
        <v>4.478850443889934E-2</v>
      </c>
      <c r="H28" s="20">
        <f t="shared" si="10"/>
        <v>1250227.2667066227</v>
      </c>
      <c r="J28" s="8"/>
    </row>
    <row r="29" spans="1:14" x14ac:dyDescent="0.2">
      <c r="A29" s="1" t="s">
        <v>7</v>
      </c>
      <c r="B29" s="6">
        <v>218</v>
      </c>
      <c r="C29" s="7">
        <f t="shared" si="11"/>
        <v>1.7914667017290119E-3</v>
      </c>
      <c r="D29" s="6">
        <v>868</v>
      </c>
      <c r="E29" s="7">
        <f t="shared" si="12"/>
        <v>1.8742523503729072E-3</v>
      </c>
      <c r="F29" s="20">
        <v>1048151341</v>
      </c>
      <c r="G29" s="7">
        <f t="shared" si="13"/>
        <v>5.6262028514603738E-3</v>
      </c>
      <c r="H29" s="20">
        <f t="shared" si="10"/>
        <v>1207547.6278801844</v>
      </c>
      <c r="J29" s="8"/>
    </row>
    <row r="30" spans="1:14" x14ac:dyDescent="0.2">
      <c r="A30" s="1" t="s">
        <v>8</v>
      </c>
      <c r="B30" s="6">
        <v>314</v>
      </c>
      <c r="C30" s="7">
        <f t="shared" si="11"/>
        <v>2.5803694694628886E-3</v>
      </c>
      <c r="D30" s="6">
        <v>1724</v>
      </c>
      <c r="E30" s="7">
        <f t="shared" si="12"/>
        <v>3.7225933779295988E-3</v>
      </c>
      <c r="F30" s="20">
        <v>3733128000</v>
      </c>
      <c r="G30" s="7">
        <f t="shared" si="13"/>
        <v>2.0038456830507038E-2</v>
      </c>
      <c r="H30" s="20">
        <f t="shared" si="10"/>
        <v>2165387.47099768</v>
      </c>
      <c r="J30" s="8"/>
    </row>
    <row r="31" spans="1:14" x14ac:dyDescent="0.2">
      <c r="A31" s="1" t="s">
        <v>9</v>
      </c>
      <c r="B31" s="6">
        <v>2132</v>
      </c>
      <c r="C31" s="7">
        <f t="shared" si="11"/>
        <v>1.7520215633423181E-2</v>
      </c>
      <c r="D31" s="6">
        <v>19978</v>
      </c>
      <c r="E31" s="7">
        <f t="shared" si="12"/>
        <v>4.3138033935195781E-2</v>
      </c>
      <c r="F31" s="20">
        <v>65225730332</v>
      </c>
      <c r="G31" s="7">
        <f t="shared" si="13"/>
        <v>0.350114697780541</v>
      </c>
      <c r="H31" s="20">
        <f t="shared" si="10"/>
        <v>3264877.8822704977</v>
      </c>
      <c r="J31" s="8"/>
    </row>
    <row r="32" spans="1:14" x14ac:dyDescent="0.2">
      <c r="A32" s="1" t="s">
        <v>10</v>
      </c>
      <c r="B32" s="6">
        <v>516</v>
      </c>
      <c r="C32" s="7">
        <f t="shared" si="11"/>
        <v>4.2403523765695882E-3</v>
      </c>
      <c r="D32" s="6">
        <v>1323</v>
      </c>
      <c r="E32" s="7">
        <f t="shared" si="12"/>
        <v>2.8567233404877376E-3</v>
      </c>
      <c r="F32" s="20">
        <v>12970022000</v>
      </c>
      <c r="G32" s="7">
        <f t="shared" si="13"/>
        <v>6.9619693173587016E-2</v>
      </c>
      <c r="H32" s="20">
        <f t="shared" si="10"/>
        <v>9803493.5752078611</v>
      </c>
      <c r="J32" s="8"/>
    </row>
    <row r="33" spans="1:14" x14ac:dyDescent="0.2">
      <c r="A33" s="1" t="s">
        <v>11</v>
      </c>
      <c r="B33" s="6">
        <v>61</v>
      </c>
      <c r="C33" s="7">
        <f t="shared" si="11"/>
        <v>5.0128196699756754E-4</v>
      </c>
      <c r="D33" s="6">
        <v>271</v>
      </c>
      <c r="E33" s="7">
        <f t="shared" si="12"/>
        <v>5.8516404026619565E-4</v>
      </c>
      <c r="F33" s="20">
        <v>746447334</v>
      </c>
      <c r="G33" s="7">
        <f t="shared" si="13"/>
        <v>4.0067344807373515E-3</v>
      </c>
      <c r="H33" s="20">
        <f t="shared" si="10"/>
        <v>2754418.2066420666</v>
      </c>
      <c r="J33" s="8"/>
    </row>
    <row r="34" spans="1:14" x14ac:dyDescent="0.2">
      <c r="B34" s="6"/>
      <c r="C34" s="8"/>
      <c r="D34" s="6"/>
      <c r="E34" s="8"/>
      <c r="F34" s="20"/>
      <c r="G34" s="14"/>
      <c r="H34" s="20"/>
    </row>
    <row r="35" spans="1:14" x14ac:dyDescent="0.2">
      <c r="A35" s="9" t="s">
        <v>12</v>
      </c>
      <c r="B35" s="10">
        <f t="shared" ref="B35:G35" si="14">SUM(B27:B33)</f>
        <v>121688</v>
      </c>
      <c r="C35" s="11">
        <f t="shared" si="14"/>
        <v>1.0000000000000002</v>
      </c>
      <c r="D35" s="10">
        <f t="shared" si="14"/>
        <v>463118</v>
      </c>
      <c r="E35" s="11">
        <f t="shared" si="14"/>
        <v>0.99999999999999989</v>
      </c>
      <c r="F35" s="21">
        <f t="shared" si="14"/>
        <v>186298178127</v>
      </c>
      <c r="G35" s="11">
        <f t="shared" si="14"/>
        <v>1.0000000000000002</v>
      </c>
      <c r="H35" s="20"/>
    </row>
    <row r="36" spans="1:14" x14ac:dyDescent="0.2">
      <c r="A36" s="9"/>
      <c r="B36" s="10"/>
      <c r="C36" s="11"/>
      <c r="D36" s="10"/>
      <c r="E36" s="11"/>
      <c r="F36" s="21"/>
      <c r="G36" s="11"/>
      <c r="H36" s="20"/>
    </row>
    <row r="37" spans="1:14" ht="51" x14ac:dyDescent="0.2">
      <c r="A37" s="18" t="s">
        <v>0</v>
      </c>
      <c r="B37" s="22" t="s">
        <v>25</v>
      </c>
      <c r="C37" s="4" t="s">
        <v>2</v>
      </c>
      <c r="D37" s="22" t="s">
        <v>26</v>
      </c>
      <c r="E37" s="4" t="s">
        <v>2</v>
      </c>
      <c r="F37" s="17" t="s">
        <v>27</v>
      </c>
      <c r="G37" s="4" t="s">
        <v>2</v>
      </c>
      <c r="H37" s="23" t="s">
        <v>28</v>
      </c>
      <c r="I37" s="16"/>
    </row>
    <row r="38" spans="1:14" x14ac:dyDescent="0.2">
      <c r="A38" s="1" t="s">
        <v>5</v>
      </c>
      <c r="B38" s="6">
        <v>100925</v>
      </c>
      <c r="C38" s="7">
        <f t="shared" ref="C38:C44" si="15">B38/B$46</f>
        <v>0.95655346937228103</v>
      </c>
      <c r="D38" s="6">
        <v>277520</v>
      </c>
      <c r="E38" s="7">
        <f t="shared" ref="E38:E44" si="16">D38/D$46</f>
        <v>0.93729524530035191</v>
      </c>
      <c r="F38" s="20">
        <v>57579837832</v>
      </c>
      <c r="G38" s="7">
        <f t="shared" ref="G38:G44" si="17">F38/F$46</f>
        <v>0.50243126995649545</v>
      </c>
      <c r="H38" s="20">
        <f t="shared" ref="H38:H44" si="18">IF(D38=0,"-",+F38/D38)</f>
        <v>207479.95759584894</v>
      </c>
      <c r="J38" s="8"/>
      <c r="N38" s="1"/>
    </row>
    <row r="39" spans="1:14" x14ac:dyDescent="0.2">
      <c r="A39" s="1" t="s">
        <v>6</v>
      </c>
      <c r="B39" s="6">
        <v>1603</v>
      </c>
      <c r="C39" s="7">
        <f t="shared" si="15"/>
        <v>1.5193016709475021E-2</v>
      </c>
      <c r="D39" s="6">
        <v>5535</v>
      </c>
      <c r="E39" s="7">
        <f t="shared" si="16"/>
        <v>1.8693892990550041E-2</v>
      </c>
      <c r="F39" s="20">
        <v>7245406583</v>
      </c>
      <c r="G39" s="7">
        <f t="shared" si="17"/>
        <v>6.3222109820266548E-2</v>
      </c>
      <c r="H39" s="20">
        <f t="shared" si="18"/>
        <v>1309016.546160795</v>
      </c>
      <c r="J39" s="8"/>
      <c r="N39" s="1"/>
    </row>
    <row r="40" spans="1:14" x14ac:dyDescent="0.2">
      <c r="A40" s="1" t="s">
        <v>7</v>
      </c>
      <c r="B40" s="6">
        <v>210</v>
      </c>
      <c r="C40" s="7">
        <f t="shared" si="15"/>
        <v>1.9903515339923608E-3</v>
      </c>
      <c r="D40" s="6">
        <v>812</v>
      </c>
      <c r="E40" s="7">
        <f t="shared" si="16"/>
        <v>2.7424464513688589E-3</v>
      </c>
      <c r="F40" s="20">
        <v>1022116341</v>
      </c>
      <c r="G40" s="7">
        <f t="shared" si="17"/>
        <v>8.918802667528784E-3</v>
      </c>
      <c r="H40" s="20">
        <f t="shared" si="18"/>
        <v>1258763.9667487685</v>
      </c>
      <c r="J40" s="8"/>
      <c r="N40" s="1"/>
    </row>
    <row r="41" spans="1:14" x14ac:dyDescent="0.2">
      <c r="A41" s="1" t="s">
        <v>8</v>
      </c>
      <c r="B41" s="6">
        <v>284</v>
      </c>
      <c r="C41" s="7">
        <f t="shared" si="15"/>
        <v>2.6917135031134785E-3</v>
      </c>
      <c r="D41" s="6">
        <v>1037</v>
      </c>
      <c r="E41" s="7">
        <f t="shared" si="16"/>
        <v>3.5023608005782104E-3</v>
      </c>
      <c r="F41" s="20">
        <v>2504454000</v>
      </c>
      <c r="G41" s="7">
        <f t="shared" si="17"/>
        <v>2.1853413471552289E-2</v>
      </c>
      <c r="H41" s="20">
        <f t="shared" si="18"/>
        <v>2415095.4676952749</v>
      </c>
      <c r="J41" s="8"/>
      <c r="N41" s="1"/>
    </row>
    <row r="42" spans="1:14" x14ac:dyDescent="0.2">
      <c r="A42" s="1" t="s">
        <v>9</v>
      </c>
      <c r="B42" s="6">
        <v>1914</v>
      </c>
      <c r="C42" s="7">
        <f t="shared" si="15"/>
        <v>1.814063255267323E-2</v>
      </c>
      <c r="D42" s="6">
        <v>9729</v>
      </c>
      <c r="E42" s="7">
        <f t="shared" si="16"/>
        <v>3.2858696459812355E-2</v>
      </c>
      <c r="F42" s="20">
        <v>33452804748</v>
      </c>
      <c r="G42" s="7">
        <f t="shared" si="17"/>
        <v>0.29190313495123149</v>
      </c>
      <c r="H42" s="20">
        <f t="shared" si="18"/>
        <v>3438462.8171446193</v>
      </c>
      <c r="J42" s="8"/>
      <c r="N42" s="1"/>
    </row>
    <row r="43" spans="1:14" x14ac:dyDescent="0.2">
      <c r="A43" s="1" t="s">
        <v>10</v>
      </c>
      <c r="B43" s="6">
        <v>514</v>
      </c>
      <c r="C43" s="7">
        <f t="shared" si="15"/>
        <v>4.8716223260574926E-3</v>
      </c>
      <c r="D43" s="6">
        <v>1217</v>
      </c>
      <c r="E43" s="7">
        <f t="shared" si="16"/>
        <v>4.1102922799456914E-3</v>
      </c>
      <c r="F43" s="20">
        <v>12120978000</v>
      </c>
      <c r="G43" s="7">
        <f t="shared" si="17"/>
        <v>0.10576546581154571</v>
      </c>
      <c r="H43" s="20">
        <f t="shared" si="18"/>
        <v>9959718.9811010677</v>
      </c>
      <c r="J43" s="8"/>
      <c r="N43" s="1"/>
    </row>
    <row r="44" spans="1:14" x14ac:dyDescent="0.2">
      <c r="A44" s="1" t="s">
        <v>11</v>
      </c>
      <c r="B44" s="6">
        <v>59</v>
      </c>
      <c r="C44" s="7">
        <f t="shared" si="15"/>
        <v>5.5919400240737752E-4</v>
      </c>
      <c r="D44" s="6">
        <v>236</v>
      </c>
      <c r="E44" s="7">
        <f t="shared" si="16"/>
        <v>7.970657173929196E-4</v>
      </c>
      <c r="F44" s="20">
        <v>676819334</v>
      </c>
      <c r="G44" s="7">
        <f t="shared" si="17"/>
        <v>5.9058033213796888E-3</v>
      </c>
      <c r="H44" s="20">
        <f t="shared" si="18"/>
        <v>2867878.5338983051</v>
      </c>
      <c r="J44" s="8"/>
      <c r="N44" s="1"/>
    </row>
    <row r="46" spans="1:14" x14ac:dyDescent="0.2">
      <c r="A46" s="9" t="s">
        <v>12</v>
      </c>
      <c r="B46" s="10">
        <f t="shared" ref="B46:G46" si="19">SUM(B38:B44)</f>
        <v>105509</v>
      </c>
      <c r="C46" s="11">
        <f t="shared" si="19"/>
        <v>1</v>
      </c>
      <c r="D46" s="10">
        <f t="shared" si="19"/>
        <v>296086</v>
      </c>
      <c r="E46" s="11">
        <f t="shared" si="19"/>
        <v>0.99999999999999989</v>
      </c>
      <c r="F46" s="10">
        <f t="shared" si="19"/>
        <v>114602416838</v>
      </c>
      <c r="G46" s="11">
        <f t="shared" si="19"/>
        <v>1</v>
      </c>
      <c r="H46" s="6"/>
    </row>
    <row r="47" spans="1:14" x14ac:dyDescent="0.2">
      <c r="I47" s="8"/>
    </row>
    <row r="48" spans="1:14" ht="63.75" x14ac:dyDescent="0.2">
      <c r="A48" s="18" t="s">
        <v>0</v>
      </c>
      <c r="B48" s="22" t="s">
        <v>21</v>
      </c>
      <c r="C48" s="4" t="s">
        <v>2</v>
      </c>
      <c r="D48" s="22" t="s">
        <v>22</v>
      </c>
      <c r="E48" s="4" t="s">
        <v>2</v>
      </c>
      <c r="F48" s="17" t="s">
        <v>23</v>
      </c>
      <c r="G48" s="4" t="s">
        <v>2</v>
      </c>
      <c r="H48" s="23" t="s">
        <v>24</v>
      </c>
      <c r="I48" s="14"/>
    </row>
    <row r="49" spans="1:14" x14ac:dyDescent="0.2">
      <c r="A49" s="1" t="s">
        <v>5</v>
      </c>
      <c r="B49" s="6">
        <v>88538</v>
      </c>
      <c r="C49" s="7">
        <f t="shared" ref="C49:C55" si="20">B49/B$57</f>
        <v>0.9667620274726475</v>
      </c>
      <c r="D49" s="6">
        <v>154760</v>
      </c>
      <c r="E49" s="7">
        <f t="shared" ref="E49:E55" si="21">D49/D$57</f>
        <v>0.9265290483260693</v>
      </c>
      <c r="F49" s="20">
        <v>36650844510</v>
      </c>
      <c r="G49" s="7">
        <f t="shared" ref="G49:G55" si="22">F49/F$57</f>
        <v>0.51119960024224187</v>
      </c>
      <c r="H49" s="20">
        <f t="shared" ref="H49:H55" si="23">IF(D49=0,"-",+F49/D49)</f>
        <v>236823.75620315326</v>
      </c>
      <c r="J49" s="8"/>
      <c r="N49" s="1"/>
    </row>
    <row r="50" spans="1:14" x14ac:dyDescent="0.2">
      <c r="A50" s="1" t="s">
        <v>6</v>
      </c>
      <c r="B50" s="6">
        <v>733</v>
      </c>
      <c r="C50" s="7">
        <f t="shared" si="20"/>
        <v>8.0037561966325253E-3</v>
      </c>
      <c r="D50" s="6">
        <v>1139</v>
      </c>
      <c r="E50" s="7">
        <f t="shared" si="21"/>
        <v>6.8190526366205279E-3</v>
      </c>
      <c r="F50" s="20">
        <v>1098610195</v>
      </c>
      <c r="G50" s="7">
        <f t="shared" si="22"/>
        <v>1.5323223789640622E-2</v>
      </c>
      <c r="H50" s="20">
        <f t="shared" si="23"/>
        <v>964539.24056189635</v>
      </c>
      <c r="J50" s="8"/>
      <c r="N50" s="1"/>
    </row>
    <row r="51" spans="1:14" x14ac:dyDescent="0.2">
      <c r="A51" s="1" t="s">
        <v>7</v>
      </c>
      <c r="B51" s="6">
        <v>40</v>
      </c>
      <c r="C51" s="7">
        <f t="shared" si="20"/>
        <v>4.3676705029372585E-4</v>
      </c>
      <c r="D51" s="6">
        <v>56</v>
      </c>
      <c r="E51" s="7">
        <f t="shared" si="21"/>
        <v>3.3526509890320416E-4</v>
      </c>
      <c r="F51" s="20">
        <v>26035000</v>
      </c>
      <c r="G51" s="7">
        <f t="shared" si="22"/>
        <v>3.6313164867662055E-4</v>
      </c>
      <c r="H51" s="20">
        <f t="shared" si="23"/>
        <v>464910.71428571426</v>
      </c>
      <c r="J51" s="8"/>
      <c r="N51" s="1"/>
    </row>
    <row r="52" spans="1:14" x14ac:dyDescent="0.2">
      <c r="A52" s="1" t="s">
        <v>8</v>
      </c>
      <c r="B52" s="6">
        <v>273</v>
      </c>
      <c r="C52" s="7">
        <f t="shared" si="20"/>
        <v>2.9809351182546787E-3</v>
      </c>
      <c r="D52" s="6">
        <v>687</v>
      </c>
      <c r="E52" s="7">
        <f t="shared" si="21"/>
        <v>4.1129843383303794E-3</v>
      </c>
      <c r="F52" s="20">
        <v>1228674000</v>
      </c>
      <c r="G52" s="7">
        <f t="shared" si="22"/>
        <v>1.7137331104516922E-2</v>
      </c>
      <c r="H52" s="20">
        <f t="shared" si="23"/>
        <v>1788462.8820960699</v>
      </c>
      <c r="J52" s="8"/>
      <c r="N52" s="1"/>
    </row>
    <row r="53" spans="1:14" x14ac:dyDescent="0.2">
      <c r="A53" s="1" t="s">
        <v>9</v>
      </c>
      <c r="B53" s="6">
        <v>1926</v>
      </c>
      <c r="C53" s="7">
        <f t="shared" si="20"/>
        <v>2.10303334716429E-2</v>
      </c>
      <c r="D53" s="6">
        <v>10249</v>
      </c>
      <c r="E53" s="7">
        <f t="shared" si="21"/>
        <v>6.1359499976052494E-2</v>
      </c>
      <c r="F53" s="20">
        <v>31772925584</v>
      </c>
      <c r="G53" s="7">
        <f t="shared" si="22"/>
        <v>0.44316323605137303</v>
      </c>
      <c r="H53" s="20">
        <f t="shared" si="23"/>
        <v>3100100.0667382185</v>
      </c>
      <c r="J53" s="8"/>
      <c r="N53" s="1"/>
    </row>
    <row r="54" spans="1:14" x14ac:dyDescent="0.2">
      <c r="A54" s="1" t="s">
        <v>10</v>
      </c>
      <c r="B54" s="6">
        <v>59</v>
      </c>
      <c r="C54" s="7">
        <f t="shared" si="20"/>
        <v>6.4423139918324559E-4</v>
      </c>
      <c r="D54" s="6">
        <v>106</v>
      </c>
      <c r="E54" s="7">
        <f t="shared" si="21"/>
        <v>6.3460893720963644E-4</v>
      </c>
      <c r="F54" s="20">
        <v>849044000</v>
      </c>
      <c r="G54" s="7">
        <f t="shared" si="22"/>
        <v>1.1842317938121476E-2</v>
      </c>
      <c r="H54" s="20">
        <f t="shared" si="23"/>
        <v>8009849.0566037735</v>
      </c>
      <c r="J54" s="8"/>
      <c r="N54" s="1"/>
    </row>
    <row r="55" spans="1:14" x14ac:dyDescent="0.2">
      <c r="A55" s="1" t="s">
        <v>11</v>
      </c>
      <c r="B55" s="6">
        <v>13</v>
      </c>
      <c r="C55" s="7">
        <f t="shared" si="20"/>
        <v>1.4194929134546091E-4</v>
      </c>
      <c r="D55" s="6">
        <v>35</v>
      </c>
      <c r="E55" s="7">
        <f t="shared" si="21"/>
        <v>2.095406868145026E-4</v>
      </c>
      <c r="F55" s="20">
        <v>69628000</v>
      </c>
      <c r="G55" s="7">
        <f t="shared" si="22"/>
        <v>9.7115922542945015E-4</v>
      </c>
      <c r="H55" s="20">
        <f t="shared" si="23"/>
        <v>1989371.4285714286</v>
      </c>
      <c r="J55" s="8"/>
      <c r="N55" s="1"/>
    </row>
    <row r="56" spans="1:14" x14ac:dyDescent="0.2">
      <c r="B56" s="6"/>
      <c r="C56" s="7"/>
      <c r="D56" s="6"/>
      <c r="E56" s="7"/>
      <c r="F56" s="20"/>
      <c r="G56" s="7"/>
      <c r="H56" s="20"/>
      <c r="I56" s="16"/>
    </row>
    <row r="57" spans="1:14" x14ac:dyDescent="0.2">
      <c r="A57" s="9" t="s">
        <v>12</v>
      </c>
      <c r="B57" s="10">
        <f t="shared" ref="B57:G57" si="24">SUM(B49:B55)</f>
        <v>91582</v>
      </c>
      <c r="C57" s="11">
        <f t="shared" si="24"/>
        <v>1</v>
      </c>
      <c r="D57" s="10">
        <f t="shared" si="24"/>
        <v>167032</v>
      </c>
      <c r="E57" s="11">
        <f t="shared" si="24"/>
        <v>1.0000000000000002</v>
      </c>
      <c r="F57" s="10">
        <f t="shared" si="24"/>
        <v>71695761289</v>
      </c>
      <c r="G57" s="11">
        <f t="shared" si="24"/>
        <v>0.99999999999999989</v>
      </c>
      <c r="H57" s="20"/>
    </row>
    <row r="58" spans="1:14" x14ac:dyDescent="0.2">
      <c r="F58" s="1"/>
      <c r="H58" s="1"/>
    </row>
    <row r="59" spans="1:14" x14ac:dyDescent="0.2">
      <c r="A59" s="26"/>
      <c r="B59" s="6"/>
      <c r="C59" s="7"/>
      <c r="F59" s="24"/>
    </row>
    <row r="60" spans="1:14" x14ac:dyDescent="0.2">
      <c r="A60" s="26"/>
      <c r="B60" s="6"/>
      <c r="C60" s="7"/>
    </row>
    <row r="61" spans="1:14" x14ac:dyDescent="0.2">
      <c r="A61" s="26"/>
      <c r="B61" s="6"/>
      <c r="C61" s="7"/>
    </row>
    <row r="62" spans="1:14" x14ac:dyDescent="0.2">
      <c r="A62" s="26"/>
      <c r="B62" s="6"/>
    </row>
    <row r="63" spans="1:14" x14ac:dyDescent="0.2">
      <c r="A63" s="26"/>
      <c r="B63" s="6"/>
      <c r="C63" s="7"/>
    </row>
    <row r="64" spans="1:14" x14ac:dyDescent="0.2">
      <c r="A64" s="26"/>
      <c r="B64" s="6"/>
      <c r="C64" s="7"/>
    </row>
    <row r="65" spans="1:3" x14ac:dyDescent="0.2">
      <c r="A65" s="26"/>
      <c r="B65" s="6"/>
      <c r="C65" s="7"/>
    </row>
  </sheetData>
  <mergeCells count="2">
    <mergeCell ref="A1:H1"/>
    <mergeCell ref="A2:H2"/>
  </mergeCells>
  <phoneticPr fontId="0" type="noConversion"/>
  <hyperlinks>
    <hyperlink ref="A5" location="Definitions!A1" display="Bond" xr:uid="{00000000-0004-0000-0400-000000000000}"/>
    <hyperlink ref="A6:A11" location="Definitions!A1" display="Long Note" xr:uid="{00000000-0004-0000-0400-000001000000}"/>
  </hyperlinks>
  <printOptions horizontalCentered="1"/>
  <pageMargins left="0.75" right="0.75" top="1" bottom="1" header="0.5" footer="0.5"/>
  <pageSetup scale="94" orientation="portrait" r:id="rId1"/>
  <headerFooter alignWithMargins="0">
    <oddFooter>&amp;CPage &amp;P of &amp;N&amp;R&amp;D
&amp;F</oddFooter>
  </headerFooter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:K16"/>
  <sheetViews>
    <sheetView workbookViewId="0">
      <selection activeCell="B34" sqref="B34"/>
    </sheetView>
  </sheetViews>
  <sheetFormatPr defaultColWidth="10.6640625" defaultRowHeight="12.75" x14ac:dyDescent="0.2"/>
  <cols>
    <col min="1" max="1" width="10.6640625" style="30" customWidth="1"/>
    <col min="2" max="2" width="14.83203125" style="30" bestFit="1" customWidth="1"/>
    <col min="3" max="16384" width="10.6640625" style="30"/>
  </cols>
  <sheetData>
    <row r="7" spans="2:11" ht="15.75" x14ac:dyDescent="0.25">
      <c r="C7" s="31" t="s">
        <v>33</v>
      </c>
    </row>
    <row r="8" spans="2:11" ht="13.5" thickBot="1" x14ac:dyDescent="0.25"/>
    <row r="9" spans="2:11" x14ac:dyDescent="0.2">
      <c r="B9" s="32" t="s">
        <v>34</v>
      </c>
      <c r="C9" s="52" t="s">
        <v>43</v>
      </c>
      <c r="D9" s="33"/>
      <c r="E9" s="33"/>
      <c r="F9" s="33"/>
      <c r="G9" s="33"/>
      <c r="H9" s="33"/>
      <c r="I9" s="33"/>
      <c r="J9" s="33"/>
      <c r="K9" s="34"/>
    </row>
    <row r="10" spans="2:11" x14ac:dyDescent="0.2">
      <c r="B10" s="35" t="s">
        <v>6</v>
      </c>
      <c r="C10" s="53" t="s">
        <v>44</v>
      </c>
      <c r="D10" s="37"/>
      <c r="E10" s="37"/>
      <c r="F10" s="37"/>
      <c r="G10" s="37"/>
      <c r="H10" s="37"/>
      <c r="I10" s="37"/>
      <c r="J10" s="37"/>
      <c r="K10" s="38"/>
    </row>
    <row r="11" spans="2:11" x14ac:dyDescent="0.2">
      <c r="B11" s="35" t="s">
        <v>7</v>
      </c>
      <c r="C11" s="36" t="s">
        <v>35</v>
      </c>
      <c r="D11" s="37"/>
      <c r="E11" s="37"/>
      <c r="F11" s="37"/>
      <c r="G11" s="37"/>
      <c r="H11" s="37"/>
      <c r="I11" s="37"/>
      <c r="J11" s="37"/>
      <c r="K11" s="38"/>
    </row>
    <row r="12" spans="2:11" x14ac:dyDescent="0.2">
      <c r="B12" s="35" t="s">
        <v>8</v>
      </c>
      <c r="C12" s="36" t="s">
        <v>36</v>
      </c>
      <c r="D12" s="37"/>
      <c r="E12" s="37"/>
      <c r="F12" s="37"/>
      <c r="G12" s="37"/>
      <c r="H12" s="37"/>
      <c r="I12" s="37"/>
      <c r="J12" s="37"/>
      <c r="K12" s="38"/>
    </row>
    <row r="13" spans="2:11" x14ac:dyDescent="0.2">
      <c r="B13" s="35" t="s">
        <v>9</v>
      </c>
      <c r="C13" s="36" t="s">
        <v>37</v>
      </c>
      <c r="D13" s="37"/>
      <c r="E13" s="37"/>
      <c r="F13" s="37"/>
      <c r="G13" s="37"/>
      <c r="H13" s="37"/>
      <c r="I13" s="37"/>
      <c r="J13" s="37"/>
      <c r="K13" s="38"/>
    </row>
    <row r="14" spans="2:11" x14ac:dyDescent="0.2">
      <c r="B14" s="39" t="s">
        <v>10</v>
      </c>
      <c r="C14" s="40" t="s">
        <v>38</v>
      </c>
      <c r="D14" s="41"/>
      <c r="E14" s="41"/>
      <c r="F14" s="41"/>
      <c r="G14" s="41"/>
      <c r="H14" s="41"/>
      <c r="I14" s="41"/>
      <c r="J14" s="41"/>
      <c r="K14" s="42"/>
    </row>
    <row r="15" spans="2:11" x14ac:dyDescent="0.2">
      <c r="B15" s="43" t="s">
        <v>39</v>
      </c>
      <c r="C15" s="44" t="s">
        <v>40</v>
      </c>
      <c r="D15" s="45"/>
      <c r="E15" s="45"/>
      <c r="F15" s="45"/>
      <c r="G15" s="45"/>
      <c r="H15" s="45"/>
      <c r="I15" s="45"/>
      <c r="J15" s="45"/>
      <c r="K15" s="46"/>
    </row>
    <row r="16" spans="2:11" ht="13.5" thickBot="1" x14ac:dyDescent="0.25">
      <c r="B16" s="47"/>
      <c r="C16" s="48" t="s">
        <v>41</v>
      </c>
      <c r="D16" s="49"/>
      <c r="E16" s="49"/>
      <c r="F16" s="49"/>
      <c r="G16" s="49"/>
      <c r="H16" s="49"/>
      <c r="I16" s="49"/>
      <c r="J16" s="49"/>
      <c r="K16" s="5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New Issue Chart</vt:lpstr>
      <vt:lpstr>Average Size Chart</vt:lpstr>
      <vt:lpstr>Trades by Sec Type Chart</vt:lpstr>
      <vt:lpstr>New Issue Data</vt:lpstr>
      <vt:lpstr>Trades by Sec Type Data</vt:lpstr>
      <vt:lpstr>Definitions</vt:lpstr>
      <vt:lpstr>'Trades by Sec Type Data'!Print_Area</vt:lpstr>
    </vt:vector>
  </TitlesOfParts>
  <Company>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Wagoner</dc:creator>
  <cp:lastModifiedBy>Han Keo</cp:lastModifiedBy>
  <cp:lastPrinted>2001-02-08T21:22:29Z</cp:lastPrinted>
  <dcterms:created xsi:type="dcterms:W3CDTF">2000-09-06T18:30:25Z</dcterms:created>
  <dcterms:modified xsi:type="dcterms:W3CDTF">2018-11-05T13:39:22Z</dcterms:modified>
</cp:coreProperties>
</file>